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esktop\Peter\BRNCAKURZY\"/>
    </mc:Choice>
  </mc:AlternateContent>
  <xr:revisionPtr revIDLastSave="0" documentId="8_{AB530096-9BAD-4B1C-9F42-391D329FBBD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oznam" sheetId="1" r:id="rId1"/>
  </sheets>
  <definedNames>
    <definedName name="__xlfn_IFERROR">#N/A</definedName>
    <definedName name="Excel_BuiltIn__FilterDatabase_1">Zoznam!$A$5:$AL$23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U22" i="1" l="1"/>
  <c r="AL22" i="1" s="1"/>
  <c r="AR22" i="1"/>
  <c r="AS22" i="1" s="1"/>
  <c r="AM22" i="1"/>
  <c r="AK22" i="1"/>
  <c r="AJ22" i="1"/>
  <c r="AI22" i="1"/>
  <c r="AH22" i="1"/>
  <c r="AG22" i="1"/>
  <c r="AA22" i="1"/>
  <c r="Y22" i="1"/>
  <c r="W22" i="1"/>
  <c r="AT22" i="1" s="1"/>
  <c r="U22" i="1"/>
  <c r="S22" i="1"/>
  <c r="AU21" i="1"/>
  <c r="AL21" i="1" s="1"/>
  <c r="AR21" i="1"/>
  <c r="AS21" i="1" s="1"/>
  <c r="AM21" i="1"/>
  <c r="AK21" i="1"/>
  <c r="AJ21" i="1"/>
  <c r="AI21" i="1"/>
  <c r="AH21" i="1"/>
  <c r="AG21" i="1"/>
  <c r="AA21" i="1"/>
  <c r="Y21" i="1"/>
  <c r="W21" i="1"/>
  <c r="AT21" i="1" s="1"/>
  <c r="U21" i="1"/>
  <c r="S21" i="1"/>
  <c r="AU20" i="1"/>
  <c r="AT20" i="1"/>
  <c r="AR20" i="1"/>
  <c r="AS20" i="1" s="1"/>
  <c r="AL20" i="1"/>
  <c r="AU19" i="1"/>
  <c r="AL19" i="1" s="1"/>
  <c r="AT19" i="1"/>
  <c r="AR19" i="1"/>
  <c r="AS19" i="1" s="1"/>
  <c r="AU18" i="1"/>
  <c r="AT18" i="1"/>
  <c r="AS18" i="1"/>
  <c r="AR18" i="1"/>
  <c r="AL18" i="1"/>
  <c r="AU17" i="1"/>
  <c r="AT17" i="1"/>
  <c r="AS17" i="1"/>
  <c r="AR17" i="1"/>
  <c r="AL17" i="1"/>
  <c r="AU16" i="1"/>
  <c r="AL16" i="1" s="1"/>
  <c r="AT16" i="1"/>
  <c r="AS16" i="1"/>
  <c r="AR16" i="1"/>
  <c r="AU15" i="1"/>
  <c r="AT15" i="1"/>
  <c r="AR15" i="1"/>
  <c r="AS15" i="1" s="1"/>
  <c r="AL15" i="1"/>
  <c r="AU14" i="1"/>
  <c r="AT14" i="1"/>
  <c r="AS14" i="1"/>
  <c r="AR14" i="1"/>
  <c r="AU13" i="1"/>
  <c r="AL13" i="1" s="1"/>
  <c r="AT13" i="1"/>
  <c r="AS13" i="1"/>
  <c r="AR13" i="1"/>
  <c r="AU12" i="1"/>
  <c r="AL12" i="1" s="1"/>
  <c r="AN12" i="1" s="1"/>
  <c r="AR12" i="1"/>
  <c r="AS12" i="1" s="1"/>
  <c r="AM12" i="1"/>
  <c r="AK12" i="1"/>
  <c r="AJ12" i="1"/>
  <c r="AI12" i="1"/>
  <c r="AH12" i="1"/>
  <c r="AG12" i="1"/>
  <c r="AA12" i="1"/>
  <c r="Y12" i="1"/>
  <c r="W12" i="1"/>
  <c r="U12" i="1"/>
  <c r="S12" i="1"/>
  <c r="AT12" i="1" s="1"/>
  <c r="AU11" i="1"/>
  <c r="AL11" i="1" s="1"/>
  <c r="AR11" i="1"/>
  <c r="AS11" i="1" s="1"/>
  <c r="AM11" i="1"/>
  <c r="AK11" i="1"/>
  <c r="AJ11" i="1"/>
  <c r="AI11" i="1"/>
  <c r="AH11" i="1"/>
  <c r="AG11" i="1"/>
  <c r="AA11" i="1"/>
  <c r="Y11" i="1"/>
  <c r="W11" i="1"/>
  <c r="U11" i="1"/>
  <c r="S11" i="1"/>
  <c r="AT11" i="1" s="1"/>
  <c r="AU10" i="1"/>
  <c r="AR10" i="1"/>
  <c r="AS10" i="1" s="1"/>
  <c r="AM10" i="1"/>
  <c r="AL10" i="1"/>
  <c r="AK10" i="1"/>
  <c r="AJ10" i="1"/>
  <c r="AI10" i="1"/>
  <c r="AH10" i="1"/>
  <c r="AG10" i="1"/>
  <c r="AN10" i="1" s="1"/>
  <c r="AA10" i="1"/>
  <c r="Y10" i="1"/>
  <c r="W10" i="1"/>
  <c r="AT10" i="1" s="1"/>
  <c r="U10" i="1"/>
  <c r="S10" i="1"/>
  <c r="AU9" i="1"/>
  <c r="AL9" i="1" s="1"/>
  <c r="AT9" i="1"/>
  <c r="AS9" i="1"/>
  <c r="AR9" i="1"/>
  <c r="AM9" i="1"/>
  <c r="AK9" i="1"/>
  <c r="AJ9" i="1"/>
  <c r="AI9" i="1"/>
  <c r="AH9" i="1"/>
  <c r="AG9" i="1"/>
  <c r="AA9" i="1"/>
  <c r="Y9" i="1"/>
  <c r="W9" i="1"/>
  <c r="U9" i="1"/>
  <c r="S9" i="1"/>
  <c r="AU8" i="1"/>
  <c r="AL8" i="1" s="1"/>
  <c r="AS8" i="1"/>
  <c r="AR8" i="1"/>
  <c r="AM8" i="1"/>
  <c r="AK8" i="1"/>
  <c r="AJ8" i="1"/>
  <c r="AI8" i="1"/>
  <c r="AH8" i="1"/>
  <c r="AG8" i="1"/>
  <c r="AA8" i="1"/>
  <c r="Y8" i="1"/>
  <c r="W8" i="1"/>
  <c r="U8" i="1"/>
  <c r="S8" i="1"/>
  <c r="AT8" i="1" s="1"/>
  <c r="AN11" i="1" l="1"/>
  <c r="AN8" i="1"/>
  <c r="AN14" i="1" s="1"/>
  <c r="AN9" i="1"/>
</calcChain>
</file>

<file path=xl/sharedStrings.xml><?xml version="1.0" encoding="utf-8"?>
<sst xmlns="http://schemas.openxmlformats.org/spreadsheetml/2006/main" count="90" uniqueCount="76">
  <si>
    <t>Chata pri Zelenom plese, 13. - 16. 03. 2025</t>
  </si>
  <si>
    <t>P.č.</t>
  </si>
  <si>
    <t>PRIEZVISKO</t>
  </si>
  <si>
    <t>MENO</t>
  </si>
  <si>
    <t>Dátum narodenia</t>
  </si>
  <si>
    <t>Bydlisko</t>
  </si>
  <si>
    <t>Kontakt</t>
  </si>
  <si>
    <t>Číslo preukazu SVTS</t>
  </si>
  <si>
    <t>Číslo preukazu
KST, IAMES,
ČHS</t>
  </si>
  <si>
    <t>Číslo OP/pasu</t>
  </si>
  <si>
    <t>STRAVOVANIE</t>
  </si>
  <si>
    <t>Súhlas so zaslanim osobných údajov: (meno, priezvisko, tel.č.)  účastníkom stretnutia pre potrebu dohodnutia spoločnej  dopravy</t>
  </si>
  <si>
    <t>ÚHRADA v €</t>
  </si>
  <si>
    <t>pozn.</t>
  </si>
  <si>
    <t>Letný kurz mám: rok, organizátor</t>
  </si>
  <si>
    <t>Mesto</t>
  </si>
  <si>
    <t>PSČ</t>
  </si>
  <si>
    <t>Ulica, č.domu</t>
  </si>
  <si>
    <t>Telefón</t>
  </si>
  <si>
    <t>E-mail</t>
  </si>
  <si>
    <t>Streda</t>
  </si>
  <si>
    <t>Štvrtok</t>
  </si>
  <si>
    <t>Piatok</t>
  </si>
  <si>
    <t>Sobota</t>
  </si>
  <si>
    <t>Nedeľa</t>
  </si>
  <si>
    <t>Str</t>
  </si>
  <si>
    <t>Št</t>
  </si>
  <si>
    <t>Pi</t>
  </si>
  <si>
    <t>So</t>
  </si>
  <si>
    <t>Ne</t>
  </si>
  <si>
    <t>Po</t>
  </si>
  <si>
    <t>Polvečere</t>
  </si>
  <si>
    <t>Večera</t>
  </si>
  <si>
    <t>Raňajky</t>
  </si>
  <si>
    <t>Uplatniť rekreačný poukaz</t>
  </si>
  <si>
    <t xml:space="preserve">Vyber kurz, ktorého sa chces zúčastniť. </t>
  </si>
  <si>
    <t>VHT precvičovanie nedeľa  14.00-18.00</t>
  </si>
  <si>
    <t>Účastnícky poplatok za kurz VHT</t>
  </si>
  <si>
    <t>Poplataok za VHT precvičovanie</t>
  </si>
  <si>
    <t>Účastnícky poplatok za kurz LC</t>
  </si>
  <si>
    <t>Rezervačný poplatok za kurz LC</t>
  </si>
  <si>
    <t>Doplatok do plnej sumy účastnického poplatku za kurz LC</t>
  </si>
  <si>
    <t>Ubytovanie s ra\ajkami</t>
  </si>
  <si>
    <t>Spolu</t>
  </si>
  <si>
    <t>clen klubu</t>
  </si>
  <si>
    <t>ubytovanie</t>
  </si>
  <si>
    <t>raňajky</t>
  </si>
  <si>
    <t>pocet noci</t>
  </si>
  <si>
    <t>Súhlasim</t>
  </si>
  <si>
    <t>Súhlasím</t>
  </si>
  <si>
    <t>Celkom</t>
  </si>
  <si>
    <r>
      <rPr>
        <b/>
        <sz val="10"/>
        <rFont val="Arial"/>
        <family val="2"/>
        <charset val="1"/>
      </rPr>
      <t>INFO:</t>
    </r>
    <r>
      <rPr>
        <sz val="10"/>
        <rFont val="Arial"/>
        <family val="2"/>
        <charset val="1"/>
      </rPr>
      <t xml:space="preserve"> </t>
    </r>
    <r>
      <rPr>
        <b/>
        <sz val="10"/>
        <rFont val="Arial"/>
        <family val="2"/>
        <charset val="1"/>
      </rPr>
      <t xml:space="preserve">Ak si chcete uplatniť ubytko + stravu na kurze v rámci prípspevku na rekreáciu zamestnanca, uhraďte iba účastnícky poplatok, ev. doučovanie. Neuhrádzajte ubytovanie + stravu. </t>
    </r>
  </si>
  <si>
    <t>Súhlas: Podľa zákona č. 428/2002 Z.z. o ochrane osobných údajov odoslaním prihlášky udeľujem Občianskemu združeniu PREVYK so sídlom Pustá dolina 17 v Prešove súhlas so spracúvaním osobných údajov, za ktoré sa považujú údaje uvedené v tejto prihláške. Vyhlasujem, že poskytnuté osobné údaje sú správne. Súhlas udeľujem na spracúvanie osobných údajov za účelom evidencie účastníkov a zasielania informácií o akcii, na ktorú sa prihlasujem. Súhlas so spracúvaním údaja o dátume narodenia udeľujem na prihlasovanie na ubytovanie na chatu. Súhlas udeľujem na dobu neurčitú.</t>
  </si>
  <si>
    <t>Zelenáč</t>
  </si>
  <si>
    <t>Otakar</t>
  </si>
  <si>
    <t>12.06.1972</t>
  </si>
  <si>
    <t>Prešov</t>
  </si>
  <si>
    <t>080 01</t>
  </si>
  <si>
    <t>Františkova 23</t>
  </si>
  <si>
    <t>0907 123456</t>
  </si>
  <si>
    <t>SC456234</t>
  </si>
  <si>
    <t>Áno</t>
  </si>
  <si>
    <t>LC</t>
  </si>
  <si>
    <t>Chrápem</t>
  </si>
  <si>
    <t>Kočiš</t>
  </si>
  <si>
    <t>František</t>
  </si>
  <si>
    <t>01.04.2000</t>
  </si>
  <si>
    <t>Humenné</t>
  </si>
  <si>
    <t>Jariabkova 12</t>
  </si>
  <si>
    <t>0905 123456</t>
  </si>
  <si>
    <t>GH347532</t>
  </si>
  <si>
    <t>Nie</t>
  </si>
  <si>
    <t>VHT</t>
  </si>
  <si>
    <t>vegan</t>
  </si>
  <si>
    <t>10.XII.2024</t>
  </si>
  <si>
    <t>Prihláška na 39. zimný kurz základov VHT a  Základný zimný kurz ľahkého horolezectva s PREVYKom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</si>
</sst>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yy"/>
    <numFmt numFmtId="165" formatCode="00000"/>
    <numFmt numFmtId="166" formatCode="0.0"/>
    <numFmt numFmtId="167" formatCode="m/d/yyyy;@"/>
    <numFmt numFmtId="168" formatCode="000\ 00"/>
    <numFmt numFmtId="169" formatCode="_-* #,##0.00\ [$€-1]_-;\-* #,##0.00\ [$€-1]_-;_-* \-??\ [$€-1]_-;_-@_-"/>
    <numFmt numFmtId="170" formatCode="_-* #,##0.00&quot; Sk&quot;_-;\-* #,##0.00&quot; Sk&quot;_-;_-* \-??&quot; Sk&quot;_-;_-@_-"/>
  </numFmts>
  <fonts count="21">
    <font>
      <sz val="10"/>
      <name val="Arial CE"/>
      <family val="2"/>
      <charset val="1"/>
    </font>
    <font>
      <sz val="1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2"/>
      <color rgb="FFFFFFFF"/>
      <name val="Arial"/>
      <family val="2"/>
      <charset val="1"/>
    </font>
    <font>
      <b/>
      <sz val="22"/>
      <name val="Times New Roman"/>
      <family val="1"/>
      <charset val="1"/>
    </font>
    <font>
      <b/>
      <sz val="12"/>
      <name val="Arial"/>
      <family val="2"/>
      <charset val="1"/>
    </font>
    <font>
      <sz val="10"/>
      <color rgb="FFFFFFFF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  <font>
      <sz val="10"/>
      <color rgb="FFCE181E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name val="Arial"/>
      <family val="2"/>
      <charset val="238"/>
    </font>
    <font>
      <sz val="10"/>
      <color rgb="FFDD0806"/>
      <name val="Arial"/>
      <family val="2"/>
      <charset val="1"/>
    </font>
    <font>
      <sz val="12"/>
      <name val="Arial"/>
      <family val="2"/>
      <charset val="1"/>
    </font>
    <font>
      <b/>
      <sz val="10"/>
      <color rgb="FFDD0806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 CE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99CCFF"/>
        <bgColor rgb="FFCCCCFF"/>
      </patternFill>
    </fill>
    <fill>
      <patternFill patternType="solid">
        <fgColor rgb="FF5BAAFA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theme="0"/>
        <bgColor rgb="FF003366"/>
      </patternFill>
    </fill>
  </fills>
  <borders count="5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70" fontId="20" fillId="0" borderId="0" applyBorder="0" applyProtection="0"/>
    <xf numFmtId="0" fontId="15" fillId="0" borderId="0"/>
  </cellStyleXfs>
  <cellXfs count="213">
    <xf numFmtId="0" fontId="0" fillId="0" borderId="0" xfId="0"/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 shrinkToFi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 textRotation="90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 applyProtection="1">
      <alignment horizontal="center" vertical="center" textRotation="90" wrapText="1"/>
      <protection hidden="1"/>
    </xf>
    <xf numFmtId="0" fontId="10" fillId="3" borderId="7" xfId="0" applyFont="1" applyFill="1" applyBorder="1" applyAlignment="1" applyProtection="1">
      <alignment horizontal="center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2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0" fillId="3" borderId="4" xfId="0" applyFont="1" applyFill="1" applyBorder="1" applyAlignment="1" applyProtection="1">
      <alignment horizontal="center" vertical="center" textRotation="90"/>
      <protection hidden="1"/>
    </xf>
    <xf numFmtId="0" fontId="10" fillId="3" borderId="10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horizontal="center" vertical="center" textRotation="90"/>
      <protection hidden="1"/>
    </xf>
    <xf numFmtId="0" fontId="10" fillId="3" borderId="18" xfId="0" applyFont="1" applyFill="1" applyBorder="1" applyAlignment="1" applyProtection="1">
      <alignment horizontal="center" vertical="center" textRotation="90"/>
      <protection hidden="1"/>
    </xf>
    <xf numFmtId="0" fontId="10" fillId="3" borderId="19" xfId="0" applyFont="1" applyFill="1" applyBorder="1" applyAlignment="1" applyProtection="1">
      <alignment horizontal="center" vertical="center" textRotation="90"/>
      <protection hidden="1"/>
    </xf>
    <xf numFmtId="0" fontId="10" fillId="3" borderId="10" xfId="0" applyFont="1" applyFill="1" applyBorder="1" applyAlignment="1" applyProtection="1">
      <alignment horizontal="center" vertical="center" textRotation="90" shrinkToFit="1"/>
      <protection hidden="1"/>
    </xf>
    <xf numFmtId="0" fontId="10" fillId="3" borderId="3" xfId="0" applyFont="1" applyFill="1" applyBorder="1" applyAlignment="1" applyProtection="1">
      <alignment horizontal="center" vertical="center" textRotation="90" wrapText="1"/>
      <protection hidden="1"/>
    </xf>
    <xf numFmtId="0" fontId="10" fillId="3" borderId="20" xfId="0" applyFont="1" applyFill="1" applyBorder="1" applyAlignment="1" applyProtection="1">
      <alignment horizontal="center" vertical="center" textRotation="90" wrapText="1"/>
      <protection hidden="1"/>
    </xf>
    <xf numFmtId="0" fontId="10" fillId="4" borderId="3" xfId="0" applyFont="1" applyFill="1" applyBorder="1" applyAlignment="1" applyProtection="1">
      <alignment horizontal="center" vertical="center" textRotation="90" wrapText="1"/>
      <protection hidden="1"/>
    </xf>
    <xf numFmtId="0" fontId="13" fillId="4" borderId="21" xfId="0" applyFont="1" applyFill="1" applyBorder="1" applyAlignment="1" applyProtection="1">
      <alignment horizontal="center" vertical="center" textRotation="90" wrapText="1"/>
      <protection hidden="1"/>
    </xf>
    <xf numFmtId="0" fontId="9" fillId="0" borderId="0" xfId="0" applyFont="1" applyAlignment="1" applyProtection="1">
      <alignment textRotation="90"/>
      <protection hidden="1"/>
    </xf>
    <xf numFmtId="0" fontId="14" fillId="0" borderId="0" xfId="0" applyFont="1" applyProtection="1">
      <protection hidden="1"/>
    </xf>
    <xf numFmtId="0" fontId="10" fillId="5" borderId="22" xfId="0" applyFont="1" applyFill="1" applyBorder="1" applyProtection="1">
      <protection hidden="1"/>
    </xf>
    <xf numFmtId="0" fontId="15" fillId="0" borderId="23" xfId="0" applyFont="1" applyBorder="1" applyAlignment="1" applyProtection="1">
      <alignment shrinkToFit="1"/>
      <protection locked="0"/>
    </xf>
    <xf numFmtId="0" fontId="1" fillId="0" borderId="6" xfId="0" applyFont="1" applyBorder="1" applyAlignment="1" applyProtection="1">
      <alignment shrinkToFit="1"/>
      <protection locked="0"/>
    </xf>
    <xf numFmtId="164" fontId="1" fillId="0" borderId="6" xfId="0" applyNumberFormat="1" applyFont="1" applyBorder="1" applyAlignment="1" applyProtection="1">
      <alignment shrinkToFit="1"/>
      <protection locked="0"/>
    </xf>
    <xf numFmtId="165" fontId="15" fillId="0" borderId="6" xfId="0" applyNumberFormat="1" applyFont="1" applyBorder="1" applyAlignment="1" applyProtection="1">
      <alignment shrinkToFit="1"/>
      <protection locked="0"/>
    </xf>
    <xf numFmtId="49" fontId="1" fillId="0" borderId="6" xfId="0" applyNumberFormat="1" applyFont="1" applyBorder="1" applyAlignment="1" applyProtection="1">
      <alignment shrinkToFit="1"/>
      <protection locked="0"/>
    </xf>
    <xf numFmtId="1" fontId="1" fillId="0" borderId="24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 shrinkToFi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/>
      <protection locked="0"/>
    </xf>
    <xf numFmtId="1" fontId="1" fillId="0" borderId="28" xfId="0" applyNumberFormat="1" applyFont="1" applyBorder="1" applyAlignment="1">
      <alignment horizontal="center"/>
    </xf>
    <xf numFmtId="1" fontId="1" fillId="0" borderId="29" xfId="0" applyNumberFormat="1" applyFont="1" applyBorder="1" applyAlignment="1" applyProtection="1">
      <alignment horizontal="center"/>
      <protection locked="0"/>
    </xf>
    <xf numFmtId="1" fontId="1" fillId="0" borderId="30" xfId="0" applyNumberFormat="1" applyFont="1" applyBorder="1" applyAlignment="1">
      <alignment horizontal="center"/>
    </xf>
    <xf numFmtId="1" fontId="1" fillId="0" borderId="23" xfId="0" applyNumberFormat="1" applyFont="1" applyBorder="1" applyAlignment="1" applyProtection="1">
      <alignment horizontal="center"/>
      <protection locked="0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1" fontId="1" fillId="6" borderId="33" xfId="0" applyNumberFormat="1" applyFont="1" applyFill="1" applyBorder="1" applyAlignment="1" applyProtection="1">
      <alignment horizontal="center"/>
      <protection locked="0"/>
    </xf>
    <xf numFmtId="0" fontId="1" fillId="5" borderId="25" xfId="0" applyFont="1" applyFill="1" applyBorder="1" applyAlignment="1" applyProtection="1">
      <alignment horizontal="center"/>
      <protection hidden="1"/>
    </xf>
    <xf numFmtId="0" fontId="1" fillId="5" borderId="23" xfId="0" applyFont="1" applyFill="1" applyBorder="1" applyAlignment="1" applyProtection="1">
      <alignment horizontal="center"/>
      <protection hidden="1"/>
    </xf>
    <xf numFmtId="166" fontId="1" fillId="5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Font="1" applyBorder="1" applyAlignment="1" applyProtection="1">
      <alignment horizontal="left" vertical="center"/>
      <protection locked="0"/>
    </xf>
    <xf numFmtId="1" fontId="6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" fillId="0" borderId="24" xfId="0" applyFont="1" applyBorder="1" applyAlignment="1" applyProtection="1">
      <alignment horizontal="left"/>
      <protection locked="0"/>
    </xf>
    <xf numFmtId="167" fontId="1" fillId="0" borderId="36" xfId="0" applyNumberFormat="1" applyFont="1" applyBorder="1" applyAlignment="1" applyProtection="1">
      <alignment horizontal="left" shrinkToFit="1"/>
      <protection locked="0"/>
    </xf>
    <xf numFmtId="168" fontId="1" fillId="0" borderId="36" xfId="0" applyNumberFormat="1" applyFont="1" applyBorder="1" applyAlignment="1" applyProtection="1">
      <alignment horizontal="left" shrinkToFit="1"/>
      <protection locked="0"/>
    </xf>
    <xf numFmtId="165" fontId="1" fillId="0" borderId="36" xfId="0" applyNumberFormat="1" applyFont="1" applyBorder="1" applyAlignment="1" applyProtection="1">
      <alignment horizontal="left" shrinkToFit="1"/>
      <protection locked="0"/>
    </xf>
    <xf numFmtId="49" fontId="15" fillId="0" borderId="36" xfId="0" applyNumberFormat="1" applyFont="1" applyBorder="1" applyAlignment="1" applyProtection="1">
      <alignment horizontal="left"/>
      <protection locked="0"/>
    </xf>
    <xf numFmtId="1" fontId="11" fillId="0" borderId="24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1" fontId="1" fillId="0" borderId="39" xfId="0" applyNumberFormat="1" applyFont="1" applyBorder="1" applyAlignment="1" applyProtection="1">
      <alignment horizontal="center"/>
      <protection locked="0"/>
    </xf>
    <xf numFmtId="1" fontId="1" fillId="0" borderId="38" xfId="0" applyNumberFormat="1" applyFont="1" applyBorder="1" applyAlignment="1" applyProtection="1">
      <alignment horizontal="center"/>
      <protection locked="0"/>
    </xf>
    <xf numFmtId="1" fontId="1" fillId="0" borderId="32" xfId="0" applyNumberFormat="1" applyFont="1" applyBorder="1" applyAlignment="1">
      <alignment horizontal="center"/>
    </xf>
    <xf numFmtId="0" fontId="0" fillId="0" borderId="22" xfId="0" applyBorder="1" applyAlignment="1" applyProtection="1">
      <alignment horizontal="left"/>
      <protection locked="0"/>
    </xf>
    <xf numFmtId="1" fontId="1" fillId="6" borderId="40" xfId="0" applyNumberFormat="1" applyFont="1" applyFill="1" applyBorder="1" applyAlignment="1" applyProtection="1">
      <alignment horizontal="center"/>
      <protection locked="0"/>
    </xf>
    <xf numFmtId="0" fontId="1" fillId="5" borderId="37" xfId="0" applyFont="1" applyFill="1" applyBorder="1" applyAlignment="1" applyProtection="1">
      <alignment horizontal="center"/>
      <protection hidden="1"/>
    </xf>
    <xf numFmtId="0" fontId="1" fillId="5" borderId="40" xfId="0" applyFont="1" applyFill="1" applyBorder="1" applyAlignment="1" applyProtection="1">
      <alignment horizontal="center"/>
      <protection hidden="1"/>
    </xf>
    <xf numFmtId="166" fontId="1" fillId="5" borderId="41" xfId="0" applyNumberFormat="1" applyFont="1" applyFill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left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0" fillId="5" borderId="44" xfId="0" applyFont="1" applyFill="1" applyBorder="1" applyProtection="1">
      <protection hidden="1"/>
    </xf>
    <xf numFmtId="0" fontId="15" fillId="0" borderId="45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164" fontId="1" fillId="0" borderId="16" xfId="0" applyNumberFormat="1" applyFont="1" applyBorder="1" applyAlignment="1" applyProtection="1">
      <alignment horizontal="left" shrinkToFit="1"/>
      <protection locked="0"/>
    </xf>
    <xf numFmtId="164" fontId="1" fillId="0" borderId="15" xfId="0" applyNumberFormat="1" applyFont="1" applyBorder="1" applyAlignment="1" applyProtection="1">
      <alignment horizontal="left" shrinkToFit="1"/>
      <protection locked="0"/>
    </xf>
    <xf numFmtId="165" fontId="1" fillId="0" borderId="16" xfId="0" applyNumberFormat="1" applyFont="1" applyBorder="1" applyAlignment="1" applyProtection="1">
      <alignment horizontal="left" shrinkToFit="1"/>
      <protection locked="0"/>
    </xf>
    <xf numFmtId="49" fontId="15" fillId="0" borderId="16" xfId="0" applyNumberFormat="1" applyFont="1" applyBorder="1" applyAlignment="1" applyProtection="1">
      <alignment horizontal="left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shrinkToFit="1"/>
      <protection locked="0"/>
    </xf>
    <xf numFmtId="49" fontId="1" fillId="0" borderId="46" xfId="0" applyNumberFormat="1" applyFont="1" applyBorder="1" applyAlignment="1" applyProtection="1">
      <alignment horizontal="center" shrinkToFit="1"/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1" fontId="1" fillId="0" borderId="47" xfId="0" applyNumberFormat="1" applyFont="1" applyBorder="1" applyAlignment="1" applyProtection="1">
      <alignment horizontal="center"/>
      <protection locked="0"/>
    </xf>
    <xf numFmtId="1" fontId="1" fillId="0" borderId="48" xfId="0" applyNumberFormat="1" applyFont="1" applyBorder="1" applyAlignment="1">
      <alignment horizontal="center"/>
    </xf>
    <xf numFmtId="1" fontId="1" fillId="0" borderId="46" xfId="0" applyNumberFormat="1" applyFont="1" applyBorder="1" applyAlignment="1" applyProtection="1">
      <alignment horizontal="center"/>
      <protection locked="0"/>
    </xf>
    <xf numFmtId="1" fontId="1" fillId="0" borderId="49" xfId="0" applyNumberFormat="1" applyFont="1" applyBorder="1" applyAlignment="1">
      <alignment horizontal="center"/>
    </xf>
    <xf numFmtId="1" fontId="1" fillId="0" borderId="50" xfId="0" applyNumberFormat="1" applyFont="1" applyBorder="1" applyAlignment="1">
      <alignment horizontal="center"/>
    </xf>
    <xf numFmtId="1" fontId="1" fillId="0" borderId="50" xfId="0" applyNumberFormat="1" applyFont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left"/>
      <protection locked="0"/>
    </xf>
    <xf numFmtId="1" fontId="1" fillId="6" borderId="15" xfId="0" applyNumberFormat="1" applyFont="1" applyFill="1" applyBorder="1" applyAlignment="1" applyProtection="1">
      <alignment horizontal="center"/>
      <protection locked="0"/>
    </xf>
    <xf numFmtId="0" fontId="1" fillId="5" borderId="45" xfId="0" applyFont="1" applyFill="1" applyBorder="1" applyAlignment="1" applyProtection="1">
      <alignment horizontal="center"/>
      <protection hidden="1"/>
    </xf>
    <xf numFmtId="0" fontId="1" fillId="5" borderId="51" xfId="0" applyFont="1" applyFill="1" applyBorder="1" applyAlignment="1" applyProtection="1">
      <alignment horizontal="center"/>
      <protection hidden="1"/>
    </xf>
    <xf numFmtId="166" fontId="1" fillId="5" borderId="2" xfId="0" applyNumberFormat="1" applyFont="1" applyFill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left"/>
      <protection locked="0"/>
    </xf>
    <xf numFmtId="0" fontId="1" fillId="0" borderId="5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167" fontId="1" fillId="0" borderId="0" xfId="0" applyNumberFormat="1" applyFont="1" applyAlignment="1" applyProtection="1">
      <alignment horizontal="left" shrinkToFit="1"/>
      <protection hidden="1"/>
    </xf>
    <xf numFmtId="164" fontId="1" fillId="0" borderId="0" xfId="0" applyNumberFormat="1" applyFont="1" applyAlignment="1" applyProtection="1">
      <alignment horizontal="left" shrinkToFit="1"/>
      <protection hidden="1"/>
    </xf>
    <xf numFmtId="49" fontId="15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shrinkToFit="1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1" fontId="1" fillId="6" borderId="0" xfId="0" applyNumberFormat="1" applyFont="1" applyFill="1" applyAlignment="1" applyProtection="1">
      <alignment horizontal="center"/>
      <protection hidden="1"/>
    </xf>
    <xf numFmtId="169" fontId="1" fillId="0" borderId="0" xfId="0" applyNumberFormat="1" applyFont="1" applyAlignment="1" applyProtection="1">
      <alignment horizontal="center"/>
      <protection hidden="1"/>
    </xf>
    <xf numFmtId="169" fontId="17" fillId="5" borderId="0" xfId="1" applyNumberFormat="1" applyFont="1" applyFill="1" applyBorder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center"/>
      <protection hidden="1"/>
    </xf>
    <xf numFmtId="169" fontId="17" fillId="6" borderId="0" xfId="1" applyNumberFormat="1" applyFont="1" applyFill="1" applyBorder="1" applyAlignment="1" applyProtection="1">
      <alignment horizontal="center"/>
      <protection hidden="1"/>
    </xf>
    <xf numFmtId="0" fontId="18" fillId="0" borderId="0" xfId="2" applyFont="1" applyAlignment="1">
      <alignment horizontal="left" wrapText="1"/>
    </xf>
    <xf numFmtId="0" fontId="10" fillId="8" borderId="31" xfId="0" applyFont="1" applyFill="1" applyBorder="1" applyProtection="1">
      <protection hidden="1"/>
    </xf>
    <xf numFmtId="0" fontId="15" fillId="8" borderId="23" xfId="0" applyFont="1" applyFill="1" applyBorder="1" applyAlignment="1" applyProtection="1">
      <alignment shrinkToFit="1"/>
      <protection locked="0"/>
    </xf>
    <xf numFmtId="0" fontId="1" fillId="8" borderId="6" xfId="0" applyFont="1" applyFill="1" applyBorder="1" applyAlignment="1" applyProtection="1">
      <alignment shrinkToFit="1"/>
      <protection locked="0"/>
    </xf>
    <xf numFmtId="167" fontId="1" fillId="8" borderId="6" xfId="0" applyNumberFormat="1" applyFont="1" applyFill="1" applyBorder="1" applyAlignment="1" applyProtection="1">
      <alignment horizontal="left" shrinkToFit="1"/>
      <protection locked="0"/>
    </xf>
    <xf numFmtId="164" fontId="1" fillId="8" borderId="6" xfId="0" applyNumberFormat="1" applyFont="1" applyFill="1" applyBorder="1" applyAlignment="1" applyProtection="1">
      <alignment shrinkToFit="1"/>
      <protection locked="0"/>
    </xf>
    <xf numFmtId="164" fontId="15" fillId="8" borderId="6" xfId="0" applyNumberFormat="1" applyFont="1" applyFill="1" applyBorder="1" applyAlignment="1" applyProtection="1">
      <alignment shrinkToFit="1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 shrinkToFit="1"/>
      <protection locked="0"/>
    </xf>
    <xf numFmtId="1" fontId="1" fillId="7" borderId="25" xfId="0" applyNumberFormat="1" applyFont="1" applyFill="1" applyBorder="1" applyAlignment="1" applyProtection="1">
      <alignment horizontal="center" vertical="center"/>
      <protection locked="0"/>
    </xf>
    <xf numFmtId="1" fontId="1" fillId="7" borderId="6" xfId="0" applyNumberFormat="1" applyFont="1" applyFill="1" applyBorder="1" applyAlignment="1" applyProtection="1">
      <alignment horizontal="center" vertical="center"/>
      <protection locked="0"/>
    </xf>
    <xf numFmtId="1" fontId="1" fillId="7" borderId="26" xfId="0" applyNumberFormat="1" applyFont="1" applyFill="1" applyBorder="1" applyAlignment="1" applyProtection="1">
      <alignment horizontal="center" vertical="center"/>
      <protection locked="0"/>
    </xf>
    <xf numFmtId="1" fontId="1" fillId="7" borderId="27" xfId="0" applyNumberFormat="1" applyFont="1" applyFill="1" applyBorder="1" applyAlignment="1" applyProtection="1">
      <alignment horizontal="center"/>
      <protection locked="0"/>
    </xf>
    <xf numFmtId="1" fontId="1" fillId="7" borderId="25" xfId="0" applyNumberFormat="1" applyFont="1" applyFill="1" applyBorder="1" applyAlignment="1">
      <alignment horizontal="center"/>
    </xf>
    <xf numFmtId="1" fontId="1" fillId="7" borderId="29" xfId="0" applyNumberFormat="1" applyFont="1" applyFill="1" applyBorder="1" applyAlignment="1" applyProtection="1">
      <alignment horizontal="center"/>
      <protection locked="0"/>
    </xf>
    <xf numFmtId="1" fontId="1" fillId="7" borderId="23" xfId="0" applyNumberFormat="1" applyFont="1" applyFill="1" applyBorder="1" applyAlignment="1">
      <alignment horizontal="center"/>
    </xf>
    <xf numFmtId="1" fontId="1" fillId="7" borderId="31" xfId="0" applyNumberFormat="1" applyFont="1" applyFill="1" applyBorder="1" applyAlignment="1">
      <alignment horizontal="center"/>
    </xf>
    <xf numFmtId="1" fontId="1" fillId="8" borderId="34" xfId="0" applyNumberFormat="1" applyFont="1" applyFill="1" applyBorder="1" applyAlignment="1" applyProtection="1">
      <alignment horizontal="center"/>
      <protection locked="0"/>
    </xf>
    <xf numFmtId="0" fontId="1" fillId="7" borderId="23" xfId="0" applyFont="1" applyFill="1" applyBorder="1" applyAlignment="1" applyProtection="1">
      <alignment horizontal="center"/>
      <protection hidden="1"/>
    </xf>
    <xf numFmtId="166" fontId="1" fillId="7" borderId="35" xfId="0" applyNumberFormat="1" applyFont="1" applyFill="1" applyBorder="1" applyAlignment="1" applyProtection="1">
      <alignment horizontal="center"/>
      <protection hidden="1"/>
    </xf>
    <xf numFmtId="0" fontId="1" fillId="8" borderId="35" xfId="0" applyFont="1" applyFill="1" applyBorder="1" applyAlignment="1" applyProtection="1">
      <alignment horizontal="left"/>
      <protection locked="0"/>
    </xf>
    <xf numFmtId="0" fontId="1" fillId="8" borderId="11" xfId="0" applyFont="1" applyFill="1" applyBorder="1" applyAlignment="1" applyProtection="1">
      <alignment horizontal="left"/>
      <protection locked="0"/>
    </xf>
    <xf numFmtId="0" fontId="10" fillId="8" borderId="44" xfId="0" applyFont="1" applyFill="1" applyBorder="1" applyProtection="1">
      <protection hidden="1"/>
    </xf>
    <xf numFmtId="0" fontId="0" fillId="8" borderId="51" xfId="0" applyFill="1" applyBorder="1" applyProtection="1">
      <protection locked="0"/>
    </xf>
    <xf numFmtId="0" fontId="1" fillId="8" borderId="15" xfId="0" applyFont="1" applyFill="1" applyBorder="1" applyProtection="1">
      <protection locked="0"/>
    </xf>
    <xf numFmtId="167" fontId="1" fillId="8" borderId="15" xfId="0" applyNumberFormat="1" applyFont="1" applyFill="1" applyBorder="1" applyAlignment="1" applyProtection="1">
      <alignment horizontal="left" shrinkToFit="1"/>
      <protection locked="0"/>
    </xf>
    <xf numFmtId="164" fontId="1" fillId="8" borderId="15" xfId="0" applyNumberFormat="1" applyFont="1" applyFill="1" applyBorder="1" applyAlignment="1" applyProtection="1">
      <alignment shrinkToFit="1"/>
      <protection locked="0"/>
    </xf>
    <xf numFmtId="0" fontId="1" fillId="8" borderId="15" xfId="0" applyFont="1" applyFill="1" applyBorder="1" applyAlignment="1" applyProtection="1">
      <alignment horizontal="center" shrinkToFit="1"/>
      <protection locked="0"/>
    </xf>
    <xf numFmtId="0" fontId="1" fillId="8" borderId="15" xfId="0" applyFont="1" applyFill="1" applyBorder="1" applyAlignment="1" applyProtection="1">
      <alignment horizontal="center"/>
      <protection locked="0"/>
    </xf>
    <xf numFmtId="1" fontId="1" fillId="7" borderId="45" xfId="0" applyNumberFormat="1" applyFont="1" applyFill="1" applyBorder="1" applyAlignment="1" applyProtection="1">
      <alignment horizontal="center" vertical="center"/>
      <protection locked="0"/>
    </xf>
    <xf numFmtId="1" fontId="1" fillId="7" borderId="15" xfId="0" applyNumberFormat="1" applyFont="1" applyFill="1" applyBorder="1" applyAlignment="1" applyProtection="1">
      <alignment horizontal="center" vertical="center"/>
      <protection locked="0"/>
    </xf>
    <xf numFmtId="1" fontId="1" fillId="7" borderId="46" xfId="0" applyNumberFormat="1" applyFont="1" applyFill="1" applyBorder="1" applyAlignment="1" applyProtection="1">
      <alignment horizontal="center" vertical="center"/>
      <protection locked="0"/>
    </xf>
    <xf numFmtId="1" fontId="1" fillId="7" borderId="47" xfId="0" applyNumberFormat="1" applyFont="1" applyFill="1" applyBorder="1" applyAlignment="1" applyProtection="1">
      <alignment horizontal="center"/>
      <protection locked="0"/>
    </xf>
    <xf numFmtId="1" fontId="1" fillId="7" borderId="48" xfId="0" applyNumberFormat="1" applyFont="1" applyFill="1" applyBorder="1" applyAlignment="1">
      <alignment horizontal="center"/>
    </xf>
    <xf numFmtId="1" fontId="1" fillId="7" borderId="46" xfId="0" applyNumberFormat="1" applyFont="1" applyFill="1" applyBorder="1" applyAlignment="1" applyProtection="1">
      <alignment horizontal="center"/>
      <protection locked="0"/>
    </xf>
    <xf numFmtId="1" fontId="1" fillId="7" borderId="49" xfId="0" applyNumberFormat="1" applyFont="1" applyFill="1" applyBorder="1" applyAlignment="1">
      <alignment horizontal="center"/>
    </xf>
    <xf numFmtId="1" fontId="1" fillId="7" borderId="44" xfId="0" applyNumberFormat="1" applyFont="1" applyFill="1" applyBorder="1" applyAlignment="1">
      <alignment horizontal="center"/>
    </xf>
    <xf numFmtId="1" fontId="1" fillId="8" borderId="44" xfId="0" applyNumberFormat="1" applyFont="1" applyFill="1" applyBorder="1" applyAlignment="1" applyProtection="1">
      <alignment horizontal="center"/>
      <protection locked="0"/>
    </xf>
    <xf numFmtId="1" fontId="1" fillId="7" borderId="15" xfId="0" applyNumberFormat="1" applyFont="1" applyFill="1" applyBorder="1" applyAlignment="1" applyProtection="1">
      <alignment horizontal="center"/>
      <protection locked="0"/>
    </xf>
    <xf numFmtId="0" fontId="1" fillId="7" borderId="51" xfId="0" applyFont="1" applyFill="1" applyBorder="1" applyAlignment="1" applyProtection="1">
      <alignment horizontal="center"/>
      <protection hidden="1"/>
    </xf>
    <xf numFmtId="166" fontId="1" fillId="7" borderId="52" xfId="0" applyNumberFormat="1" applyFont="1" applyFill="1" applyBorder="1" applyAlignment="1" applyProtection="1">
      <alignment horizontal="center"/>
      <protection hidden="1"/>
    </xf>
    <xf numFmtId="0" fontId="1" fillId="8" borderId="52" xfId="0" applyFont="1" applyFill="1" applyBorder="1" applyAlignment="1" applyProtection="1">
      <alignment horizontal="left"/>
      <protection locked="0"/>
    </xf>
    <xf numFmtId="0" fontId="1" fillId="8" borderId="44" xfId="0" applyFont="1" applyFill="1" applyBorder="1" applyAlignment="1" applyProtection="1">
      <alignment horizontal="left"/>
      <protection locked="0"/>
    </xf>
    <xf numFmtId="0" fontId="15" fillId="0" borderId="0" xfId="0" applyFont="1" applyProtection="1">
      <protection hidden="1"/>
    </xf>
    <xf numFmtId="0" fontId="1" fillId="0" borderId="0" xfId="0" applyFont="1" applyAlignment="1" applyProtection="1">
      <alignment shrinkToFit="1"/>
      <protection hidden="1"/>
    </xf>
    <xf numFmtId="169" fontId="1" fillId="0" borderId="0" xfId="0" applyNumberFormat="1" applyFont="1" applyProtection="1">
      <protection hidden="1"/>
    </xf>
    <xf numFmtId="169" fontId="1" fillId="0" borderId="34" xfId="0" applyNumberFormat="1" applyFont="1" applyBorder="1" applyProtection="1">
      <protection hidden="1"/>
    </xf>
    <xf numFmtId="0" fontId="1" fillId="0" borderId="34" xfId="0" applyFont="1" applyBorder="1" applyProtection="1">
      <protection hidden="1"/>
    </xf>
    <xf numFmtId="167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170" fontId="17" fillId="0" borderId="0" xfId="0" applyNumberFormat="1" applyFont="1" applyAlignment="1" applyProtection="1">
      <alignment horizontal="center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/>
      <protection hidden="1"/>
    </xf>
    <xf numFmtId="0" fontId="10" fillId="3" borderId="5" xfId="0" applyFont="1" applyFill="1" applyBorder="1" applyAlignment="1" applyProtection="1">
      <alignment horizontal="center" vertical="center" textRotation="90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 textRotation="90"/>
      <protection hidden="1"/>
    </xf>
    <xf numFmtId="1" fontId="1" fillId="7" borderId="0" xfId="0" applyNumberFormat="1" applyFont="1" applyFill="1" applyAlignment="1" applyProtection="1">
      <alignment horizontal="center" vertical="center"/>
      <protection hidden="1"/>
    </xf>
    <xf numFmtId="167" fontId="10" fillId="0" borderId="0" xfId="0" applyNumberFormat="1" applyFont="1" applyAlignment="1" applyProtection="1">
      <alignment horizontal="left" shrinkToFit="1"/>
      <protection locked="0"/>
    </xf>
    <xf numFmtId="0" fontId="18" fillId="0" borderId="0" xfId="2" applyFont="1" applyAlignment="1">
      <alignment horizontal="left" wrapText="1"/>
    </xf>
    <xf numFmtId="0" fontId="1" fillId="9" borderId="0" xfId="0" applyFont="1" applyFill="1" applyProtection="1">
      <protection hidden="1"/>
    </xf>
    <xf numFmtId="0" fontId="10" fillId="9" borderId="0" xfId="0" applyFont="1" applyFill="1" applyAlignment="1" applyProtection="1">
      <alignment horizontal="center"/>
      <protection hidden="1"/>
    </xf>
    <xf numFmtId="14" fontId="1" fillId="0" borderId="6" xfId="0" applyNumberFormat="1" applyFont="1" applyBorder="1" applyAlignment="1" applyProtection="1">
      <alignment horizontal="left" shrinkToFit="1"/>
      <protection locked="0"/>
    </xf>
    <xf numFmtId="14" fontId="1" fillId="0" borderId="36" xfId="0" applyNumberFormat="1" applyFont="1" applyBorder="1" applyAlignment="1" applyProtection="1">
      <alignment horizontal="left" shrinkToFit="1"/>
      <protection locked="0"/>
    </xf>
    <xf numFmtId="14" fontId="1" fillId="0" borderId="16" xfId="0" applyNumberFormat="1" applyFont="1" applyBorder="1" applyAlignment="1" applyProtection="1">
      <alignment horizontal="left" shrinkToFit="1"/>
      <protection locked="0"/>
    </xf>
  </cellXfs>
  <cellStyles count="3">
    <cellStyle name="Mena" xfId="1" builtinId="4"/>
    <cellStyle name="Normálna" xfId="0" builtinId="0"/>
    <cellStyle name="Vysvetľujúci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AAFA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733320</xdr:colOff>
      <xdr:row>26</xdr:row>
      <xdr:rowOff>27000</xdr:rowOff>
    </xdr:from>
    <xdr:to>
      <xdr:col>44</xdr:col>
      <xdr:colOff>235800</xdr:colOff>
      <xdr:row>117</xdr:row>
      <xdr:rowOff>24120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3600" y="6771240"/>
          <a:ext cx="22029480" cy="14789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pPr>
            <a:lnSpc>
              <a:spcPct val="100000"/>
            </a:lnSpc>
          </a:pPr>
          <a:r>
            <a:rPr lang="en-GB" sz="2000" b="0" strike="noStrike" spc="-1">
              <a:solidFill>
                <a:srgbClr val="DD0806"/>
              </a:solidFill>
              <a:latin typeface="Calibri"/>
              <a:ea typeface="Calibri"/>
            </a:rPr>
            <a:t>VZOR</a:t>
          </a:r>
          <a:endParaRPr lang="en-GB" sz="2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showGridLines="0" tabSelected="1" zoomScale="110" zoomScaleNormal="110" workbookViewId="0">
      <pane xSplit="2" topLeftCell="C1" activePane="topRight" state="frozen"/>
      <selection pane="topRight" activeCell="H6" sqref="H6:H7"/>
    </sheetView>
  </sheetViews>
  <sheetFormatPr defaultRowHeight="12.75"/>
  <cols>
    <col min="1" max="1" width="3.85546875" style="15" customWidth="1"/>
    <col min="2" max="2" width="13.85546875" style="15" customWidth="1"/>
    <col min="3" max="3" width="11.42578125" style="15" customWidth="1"/>
    <col min="4" max="4" width="13" style="15" customWidth="1"/>
    <col min="5" max="5" width="14" style="15" customWidth="1"/>
    <col min="6" max="6" width="7.42578125" style="15" customWidth="1"/>
    <col min="7" max="7" width="18.28515625" style="15" customWidth="1"/>
    <col min="8" max="9" width="13.85546875" style="15" customWidth="1"/>
    <col min="10" max="10" width="9.42578125" style="15" customWidth="1"/>
    <col min="11" max="11" width="15" style="15" customWidth="1"/>
    <col min="12" max="12" width="14.42578125" style="16" customWidth="1"/>
    <col min="13" max="17" width="3.42578125" style="17" customWidth="1"/>
    <col min="18" max="26" width="3.42578125" style="15" customWidth="1"/>
    <col min="27" max="27" width="3.5703125" style="15" customWidth="1"/>
    <col min="28" max="28" width="5.42578125" style="15" customWidth="1"/>
    <col min="29" max="29" width="13.28515625" style="15" customWidth="1"/>
    <col min="30" max="30" width="6" style="15" customWidth="1"/>
    <col min="31" max="33" width="5.140625" style="15" customWidth="1"/>
    <col min="34" max="34" width="7.42578125" style="15" customWidth="1"/>
    <col min="35" max="35" width="6.140625" style="15" customWidth="1"/>
    <col min="36" max="36" width="6.85546875" style="15" customWidth="1"/>
    <col min="37" max="37" width="6.85546875" customWidth="1"/>
    <col min="38" max="38" width="7.28515625" style="15" customWidth="1"/>
    <col min="39" max="39" width="5.140625" style="15" customWidth="1"/>
    <col min="40" max="40" width="13.5703125" style="15" customWidth="1"/>
    <col min="41" max="41" width="25" style="15" customWidth="1"/>
    <col min="42" max="42" width="11.42578125" style="15" customWidth="1"/>
    <col min="43" max="44" width="3.7109375" style="15" customWidth="1"/>
    <col min="45" max="45" width="4" style="15" customWidth="1"/>
    <col min="46" max="46" width="3.42578125" style="15" customWidth="1"/>
    <col min="47" max="47" width="3" style="15" customWidth="1"/>
    <col min="48" max="1023" width="11.28515625" style="15" customWidth="1"/>
    <col min="1024" max="1025" width="11.28515625" customWidth="1"/>
  </cols>
  <sheetData>
    <row r="1" spans="1:1024" ht="34.15" customHeight="1">
      <c r="A1" s="18"/>
      <c r="B1" s="19"/>
      <c r="C1" s="20" t="s">
        <v>75</v>
      </c>
      <c r="D1" s="21"/>
      <c r="E1" s="21"/>
      <c r="F1" s="21"/>
      <c r="G1" s="21"/>
      <c r="H1" s="21"/>
      <c r="I1" s="21"/>
      <c r="J1" s="21"/>
      <c r="K1" s="2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2"/>
      <c r="AO1" s="19"/>
      <c r="AP1" s="19"/>
      <c r="AQ1" s="23"/>
      <c r="AR1" s="23"/>
      <c r="AS1" s="23"/>
      <c r="AT1" s="24"/>
      <c r="AU1" s="24"/>
      <c r="AV1" s="24"/>
      <c r="AW1" s="24"/>
      <c r="AX1" s="24"/>
    </row>
    <row r="2" spans="1:1024" ht="18">
      <c r="A2" s="25"/>
      <c r="B2" s="18"/>
      <c r="C2" s="26"/>
      <c r="D2" s="27" t="s">
        <v>0</v>
      </c>
      <c r="E2" s="26"/>
      <c r="F2" s="28"/>
      <c r="G2" s="29"/>
      <c r="H2" s="29"/>
      <c r="I2" s="29"/>
      <c r="J2" s="26"/>
      <c r="K2" s="26"/>
      <c r="L2" s="30"/>
      <c r="M2" s="31"/>
      <c r="N2" s="31"/>
      <c r="O2" s="31"/>
      <c r="P2" s="31"/>
      <c r="Q2" s="31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4"/>
      <c r="AH2" s="14"/>
      <c r="AI2" s="14"/>
      <c r="AJ2" s="14"/>
      <c r="AK2" s="14"/>
      <c r="AL2" s="14"/>
      <c r="AM2" s="32"/>
      <c r="AN2" s="33"/>
      <c r="AO2" s="18"/>
      <c r="AP2" s="18"/>
    </row>
    <row r="3" spans="1:1024" ht="13.5" customHeight="1">
      <c r="A3" s="34"/>
      <c r="B3" s="34"/>
      <c r="C3" s="35"/>
      <c r="D3" s="36"/>
      <c r="E3" s="18"/>
      <c r="F3" s="18"/>
      <c r="G3" s="18"/>
      <c r="H3" s="18"/>
      <c r="I3" s="18"/>
      <c r="J3" s="18"/>
      <c r="K3" s="18"/>
      <c r="L3" s="30"/>
      <c r="M3" s="31"/>
      <c r="N3" s="31"/>
      <c r="O3" s="31"/>
      <c r="P3" s="31"/>
      <c r="Q3" s="31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08" t="s">
        <v>74</v>
      </c>
      <c r="AG3" s="209"/>
      <c r="AH3" s="32"/>
      <c r="AI3" s="32"/>
      <c r="AJ3" s="32"/>
      <c r="AK3" s="32"/>
      <c r="AL3" s="32"/>
      <c r="AM3" s="32"/>
      <c r="AN3" s="33"/>
      <c r="AO3" s="18"/>
      <c r="AP3" s="18"/>
    </row>
    <row r="4" spans="1:1024" ht="6.6" customHeight="1">
      <c r="A4" s="34"/>
      <c r="B4" s="34"/>
      <c r="C4" s="37"/>
      <c r="D4" s="37"/>
      <c r="E4" s="18"/>
      <c r="F4" s="18"/>
      <c r="G4" s="18"/>
      <c r="H4" s="38"/>
      <c r="I4" s="38"/>
      <c r="J4" s="18"/>
      <c r="K4" s="18"/>
      <c r="L4" s="30"/>
      <c r="M4" s="31"/>
      <c r="N4" s="31"/>
      <c r="O4" s="31"/>
      <c r="P4" s="31"/>
      <c r="Q4" s="31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32"/>
      <c r="AH4" s="32"/>
      <c r="AI4" s="32"/>
      <c r="AJ4" s="32"/>
      <c r="AK4" s="32"/>
      <c r="AL4" s="32"/>
      <c r="AM4" s="32"/>
      <c r="AN4" s="33"/>
      <c r="AO4" s="18"/>
      <c r="AP4" s="18"/>
      <c r="AQ4" s="39"/>
      <c r="AR4" s="39"/>
      <c r="AS4" s="39"/>
      <c r="AT4" s="39"/>
      <c r="AU4" s="39"/>
      <c r="AV4" s="39"/>
    </row>
    <row r="5" spans="1:1024" s="42" customFormat="1" ht="13.5" customHeight="1">
      <c r="A5" s="13" t="s">
        <v>1</v>
      </c>
      <c r="B5" s="13" t="s">
        <v>2</v>
      </c>
      <c r="C5" s="12" t="s">
        <v>3</v>
      </c>
      <c r="D5" s="11" t="s">
        <v>4</v>
      </c>
      <c r="E5" s="10" t="s">
        <v>5</v>
      </c>
      <c r="F5" s="10"/>
      <c r="G5" s="10"/>
      <c r="H5" s="9" t="s">
        <v>6</v>
      </c>
      <c r="I5" s="9"/>
      <c r="J5" s="8" t="s">
        <v>7</v>
      </c>
      <c r="K5" s="7" t="s">
        <v>8</v>
      </c>
      <c r="L5" s="6" t="s">
        <v>9</v>
      </c>
      <c r="M5" s="40"/>
      <c r="N5" s="40"/>
      <c r="O5" s="40"/>
      <c r="P5" s="40"/>
      <c r="Q5" s="40"/>
      <c r="R5" s="5" t="s">
        <v>10</v>
      </c>
      <c r="S5" s="5"/>
      <c r="T5" s="5"/>
      <c r="U5" s="5"/>
      <c r="V5" s="5"/>
      <c r="W5" s="5"/>
      <c r="X5" s="5"/>
      <c r="Y5" s="5"/>
      <c r="Z5" s="5"/>
      <c r="AA5" s="5"/>
      <c r="AB5" s="5"/>
      <c r="AC5" s="4" t="s">
        <v>11</v>
      </c>
      <c r="AD5" s="3" t="s">
        <v>12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2" t="s">
        <v>13</v>
      </c>
      <c r="AP5" s="4" t="s">
        <v>14</v>
      </c>
      <c r="AQ5" s="41"/>
      <c r="AR5" s="41"/>
      <c r="AS5" s="41"/>
      <c r="AT5" s="41"/>
      <c r="AU5" s="41"/>
      <c r="AV5" s="41"/>
      <c r="AMJ5"/>
    </row>
    <row r="6" spans="1:1024" s="42" customFormat="1" ht="13.5" customHeight="1">
      <c r="A6" s="13"/>
      <c r="B6" s="13"/>
      <c r="C6" s="12"/>
      <c r="D6" s="11"/>
      <c r="E6" s="1" t="s">
        <v>15</v>
      </c>
      <c r="F6" s="197" t="s">
        <v>16</v>
      </c>
      <c r="G6" s="198" t="s">
        <v>17</v>
      </c>
      <c r="H6" s="199" t="s">
        <v>18</v>
      </c>
      <c r="I6" s="1" t="s">
        <v>19</v>
      </c>
      <c r="J6" s="8"/>
      <c r="K6" s="7"/>
      <c r="L6" s="6"/>
      <c r="M6" s="200" t="s">
        <v>20</v>
      </c>
      <c r="N6" s="200" t="s">
        <v>21</v>
      </c>
      <c r="O6" s="200" t="s">
        <v>22</v>
      </c>
      <c r="P6" s="201" t="s">
        <v>23</v>
      </c>
      <c r="Q6" s="200" t="s">
        <v>24</v>
      </c>
      <c r="R6" s="44" t="s">
        <v>25</v>
      </c>
      <c r="S6" s="202" t="s">
        <v>26</v>
      </c>
      <c r="T6" s="202"/>
      <c r="U6" s="202" t="s">
        <v>27</v>
      </c>
      <c r="V6" s="202"/>
      <c r="W6" s="202" t="s">
        <v>28</v>
      </c>
      <c r="X6" s="202"/>
      <c r="Y6" s="203" t="s">
        <v>29</v>
      </c>
      <c r="Z6" s="203"/>
      <c r="AA6" s="44" t="s">
        <v>30</v>
      </c>
      <c r="AB6" s="204" t="s">
        <v>31</v>
      </c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4"/>
      <c r="AQ6" s="41"/>
      <c r="AR6" s="41"/>
      <c r="AS6" s="41"/>
      <c r="AT6" s="41"/>
      <c r="AU6" s="41"/>
      <c r="AV6" s="41"/>
      <c r="AMJ6"/>
    </row>
    <row r="7" spans="1:1024" s="42" customFormat="1" ht="166.9" customHeight="1">
      <c r="A7" s="13"/>
      <c r="B7" s="13"/>
      <c r="C7" s="12"/>
      <c r="D7" s="11"/>
      <c r="E7" s="1"/>
      <c r="F7" s="197"/>
      <c r="G7" s="198"/>
      <c r="H7" s="199"/>
      <c r="I7" s="1"/>
      <c r="J7" s="8"/>
      <c r="K7" s="7"/>
      <c r="L7" s="6"/>
      <c r="M7" s="200"/>
      <c r="N7" s="200"/>
      <c r="O7" s="200"/>
      <c r="P7" s="201"/>
      <c r="Q7" s="200"/>
      <c r="R7" s="45" t="s">
        <v>32</v>
      </c>
      <c r="S7" s="46" t="s">
        <v>33</v>
      </c>
      <c r="T7" s="47" t="s">
        <v>32</v>
      </c>
      <c r="U7" s="46" t="s">
        <v>33</v>
      </c>
      <c r="V7" s="47" t="s">
        <v>32</v>
      </c>
      <c r="W7" s="46" t="s">
        <v>33</v>
      </c>
      <c r="X7" s="47" t="s">
        <v>32</v>
      </c>
      <c r="Y7" s="46" t="s">
        <v>33</v>
      </c>
      <c r="Z7" s="47" t="s">
        <v>32</v>
      </c>
      <c r="AA7" s="46" t="s">
        <v>33</v>
      </c>
      <c r="AB7" s="204"/>
      <c r="AC7" s="4"/>
      <c r="AD7" s="48" t="s">
        <v>34</v>
      </c>
      <c r="AE7" s="48" t="s">
        <v>35</v>
      </c>
      <c r="AF7" s="48" t="s">
        <v>36</v>
      </c>
      <c r="AG7" s="49" t="s">
        <v>37</v>
      </c>
      <c r="AH7" s="50" t="s">
        <v>38</v>
      </c>
      <c r="AI7" s="51" t="s">
        <v>39</v>
      </c>
      <c r="AJ7" s="52" t="s">
        <v>40</v>
      </c>
      <c r="AK7" s="52" t="s">
        <v>41</v>
      </c>
      <c r="AL7" s="49" t="s">
        <v>42</v>
      </c>
      <c r="AM7" s="43" t="s">
        <v>32</v>
      </c>
      <c r="AN7" s="43" t="s">
        <v>43</v>
      </c>
      <c r="AO7" s="2"/>
      <c r="AP7" s="4" t="s">
        <v>14</v>
      </c>
      <c r="AQ7" s="53"/>
      <c r="AR7" s="53" t="s">
        <v>44</v>
      </c>
      <c r="AS7" s="53" t="s">
        <v>45</v>
      </c>
      <c r="AT7" s="53" t="s">
        <v>46</v>
      </c>
      <c r="AU7" s="53" t="s">
        <v>47</v>
      </c>
      <c r="AV7" s="41"/>
      <c r="AW7" s="54"/>
      <c r="AMJ7"/>
    </row>
    <row r="8" spans="1:1024">
      <c r="A8" s="55">
        <v>1</v>
      </c>
      <c r="B8" s="56"/>
      <c r="C8" s="57"/>
      <c r="D8" s="210"/>
      <c r="E8" s="58"/>
      <c r="F8" s="59"/>
      <c r="G8" s="58"/>
      <c r="H8" s="60"/>
      <c r="I8" s="58"/>
      <c r="J8" s="61"/>
      <c r="K8" s="62"/>
      <c r="L8" s="63"/>
      <c r="M8" s="64"/>
      <c r="N8" s="65"/>
      <c r="O8" s="65"/>
      <c r="P8" s="66"/>
      <c r="Q8" s="66"/>
      <c r="R8" s="67"/>
      <c r="S8" s="68">
        <f>IFERROR(IF(M8="",0,IF(M8=0,0,IF(M8=1,1,""))),"-")</f>
        <v>0</v>
      </c>
      <c r="T8" s="69"/>
      <c r="U8" s="68">
        <f>IFERROR(IF(N8="",0,IF(N8=0,0,IF(N8=1,1,""))),"-")</f>
        <v>0</v>
      </c>
      <c r="V8" s="69"/>
      <c r="W8" s="68">
        <f>IFERROR(IF(O8="",0,IF(O8=0,0,IF(O8=1,1,""))),"-")</f>
        <v>0</v>
      </c>
      <c r="X8" s="69"/>
      <c r="Y8" s="70">
        <f>IFERROR(IF(P8="",0,IF(P8=0,0,IF(P8=1,1,""))),"-")</f>
        <v>0</v>
      </c>
      <c r="Z8" s="71"/>
      <c r="AA8" s="72">
        <f>IFERROR(IF(Q8="",0,IF(Q8=0,0,IF(Q8=1,1,""))),"-")</f>
        <v>0</v>
      </c>
      <c r="AB8" s="73"/>
      <c r="AC8" s="74" t="s">
        <v>48</v>
      </c>
      <c r="AD8" s="75"/>
      <c r="AE8" s="75"/>
      <c r="AF8" s="75"/>
      <c r="AG8" s="76">
        <f>IF(AE8="VHT",IF(B8&lt;&gt;"",IF(J8&lt;&gt;"",45,55),0),0)</f>
        <v>0</v>
      </c>
      <c r="AH8" s="77">
        <f>IF(AE8="VHT",IF(AF8="Áno",8,0),0)</f>
        <v>0</v>
      </c>
      <c r="AI8" s="76">
        <f>IF(AE8="LC",IF(B8&lt;&gt;"",290,0),0)</f>
        <v>0</v>
      </c>
      <c r="AJ8" s="77">
        <f>IF(AE8="LC",IF(B8&lt;&gt;"",150,0),0)</f>
        <v>0</v>
      </c>
      <c r="AK8" s="77">
        <f>IF(AE8="LC",IF(B8&lt;&gt;"",140,0),0)</f>
        <v>0</v>
      </c>
      <c r="AL8" s="76" t="str">
        <f t="shared" ref="AL8:AL13" si="0">IF(AU8&lt;&gt;0,IF(K8="",IF(AU8=1,40,40+(AU8-1)*37.5),IF(AU8=1,27,27+(AU8-1)*24.5)),"")</f>
        <v/>
      </c>
      <c r="AM8" s="77">
        <f>IF(AB8=0,SUM(R8+T8+V8+X8+Z8)*14,SUM(R8+T8+V8+X8+Z8)*9)</f>
        <v>0</v>
      </c>
      <c r="AN8" s="78">
        <f>IF(AD8="Áno",SUM(AG8,AH8,AJ8),SUM(AG8,AH8,AJ8,AL8,AM8))</f>
        <v>0</v>
      </c>
      <c r="AO8" s="74"/>
      <c r="AP8" s="79"/>
      <c r="AQ8" s="80"/>
      <c r="AR8" s="81">
        <f t="shared" ref="AR8:AR22" si="1">IF(K8&lt;&gt;"",1,0)</f>
        <v>0</v>
      </c>
      <c r="AS8" s="81">
        <f t="shared" ref="AS8:AS22" si="2">IF(AR8=1,SUM(M8:Q8)*19,SUM(M8:Q8)*32)</f>
        <v>0</v>
      </c>
      <c r="AT8" s="81">
        <f t="shared" ref="AT8:AT22" si="3">SUM((S8+U8+W8+Y8+AA8)*8)</f>
        <v>0</v>
      </c>
      <c r="AU8" s="81">
        <f t="shared" ref="AU8:AU22" si="4">SUM(M8:Q8)</f>
        <v>0</v>
      </c>
      <c r="AV8" s="81"/>
      <c r="AW8" s="82"/>
    </row>
    <row r="9" spans="1:1024">
      <c r="A9" s="55">
        <v>2</v>
      </c>
      <c r="B9" s="83"/>
      <c r="C9" s="84"/>
      <c r="D9" s="211"/>
      <c r="E9" s="85"/>
      <c r="F9" s="86"/>
      <c r="G9" s="87"/>
      <c r="H9" s="87"/>
      <c r="I9" s="87"/>
      <c r="J9" s="88"/>
      <c r="K9" s="61"/>
      <c r="L9" s="89"/>
      <c r="M9" s="90"/>
      <c r="N9" s="91"/>
      <c r="O9" s="91"/>
      <c r="P9" s="91"/>
      <c r="Q9" s="92"/>
      <c r="R9" s="93"/>
      <c r="S9" s="68">
        <f>IFERROR(IF(M9="",0,IF(M9=0,0,IF(M9=1,1,""))),"-")</f>
        <v>0</v>
      </c>
      <c r="T9" s="94"/>
      <c r="U9" s="68">
        <f>IFERROR(IF(N9="",0,IF(N9=0,0,IF(N9=1,1,""))),"-")</f>
        <v>0</v>
      </c>
      <c r="V9" s="94"/>
      <c r="W9" s="68">
        <f>IFERROR(IF(O9="",0,IF(O9=0,0,IF(O9=1,1,""))),"-")</f>
        <v>0</v>
      </c>
      <c r="X9" s="94"/>
      <c r="Y9" s="70">
        <f>IFERROR(IF(P9="",0,IF(P9=0,0,IF(P9=1,1,""))),"-")</f>
        <v>0</v>
      </c>
      <c r="Z9" s="94"/>
      <c r="AA9" s="95">
        <f>IFERROR(IF(Q9="",0,IF(Q9=0,0,IF(Q9=1,1,""))),"-")</f>
        <v>0</v>
      </c>
      <c r="AB9" s="73"/>
      <c r="AC9" s="96" t="s">
        <v>49</v>
      </c>
      <c r="AD9" s="97"/>
      <c r="AE9" s="97"/>
      <c r="AF9" s="97"/>
      <c r="AG9" s="98">
        <f>IF(AE9="VHT",IF(B9&lt;&gt;"",IF(J9&lt;&gt;"",45,55),0),0)</f>
        <v>0</v>
      </c>
      <c r="AH9" s="99">
        <f>IF(AE9="VHT",IF(AF9="Áno",8,0),0)</f>
        <v>0</v>
      </c>
      <c r="AI9" s="98">
        <f>IF(AE9="LC",IF(B9&lt;&gt;"",290,0),0)</f>
        <v>0</v>
      </c>
      <c r="AJ9" s="99">
        <f>IF(AE9="LC",IF(B9&lt;&gt;"",150,0),0)</f>
        <v>0</v>
      </c>
      <c r="AK9" s="99">
        <f>IF(AE9="LC",IF(B9&lt;&gt;"",140,0),0)</f>
        <v>0</v>
      </c>
      <c r="AL9" s="98" t="str">
        <f t="shared" si="0"/>
        <v/>
      </c>
      <c r="AM9" s="99">
        <f>IF(AB9=0,SUM(R9+T9+V9+X9+Z9)*14,SUM(R9+T9+V9+X9+Z9)*9)</f>
        <v>0</v>
      </c>
      <c r="AN9" s="100">
        <f>IF(AD9="Áno",SUM(AG9,AH9,AJ9),SUM(AG9,AH9,AJ9,AL9,AM9))</f>
        <v>0</v>
      </c>
      <c r="AO9" s="101"/>
      <c r="AP9" s="102"/>
      <c r="AQ9" s="80"/>
      <c r="AR9" s="81">
        <f t="shared" si="1"/>
        <v>0</v>
      </c>
      <c r="AS9" s="81">
        <f t="shared" si="2"/>
        <v>0</v>
      </c>
      <c r="AT9" s="81">
        <f t="shared" si="3"/>
        <v>0</v>
      </c>
      <c r="AU9" s="81">
        <f t="shared" si="4"/>
        <v>0</v>
      </c>
      <c r="AV9" s="81"/>
      <c r="AW9" s="82"/>
    </row>
    <row r="10" spans="1:1024">
      <c r="A10" s="55">
        <v>3</v>
      </c>
      <c r="B10" s="83"/>
      <c r="C10" s="84"/>
      <c r="D10" s="211"/>
      <c r="E10" s="85"/>
      <c r="F10" s="86"/>
      <c r="G10" s="87"/>
      <c r="H10" s="87"/>
      <c r="I10" s="87"/>
      <c r="J10" s="88"/>
      <c r="K10" s="88"/>
      <c r="L10" s="89"/>
      <c r="M10" s="90"/>
      <c r="N10" s="91"/>
      <c r="O10" s="91"/>
      <c r="P10" s="91"/>
      <c r="Q10" s="92"/>
      <c r="R10" s="93"/>
      <c r="S10" s="68">
        <f>IFERROR(IF(M10="",0,IF(M10=0,0,IF(M10=1,1,""))),"-")</f>
        <v>0</v>
      </c>
      <c r="T10" s="94"/>
      <c r="U10" s="68">
        <f>IFERROR(IF(N10="",0,IF(N10=0,0,IF(N10=1,1,""))),"-")</f>
        <v>0</v>
      </c>
      <c r="V10" s="94"/>
      <c r="W10" s="68">
        <f>IFERROR(IF(O10="",0,IF(O10=0,0,IF(O10=1,1,""))),"-")</f>
        <v>0</v>
      </c>
      <c r="X10" s="94"/>
      <c r="Y10" s="70">
        <f>IFERROR(IF(P10="",0,IF(P10=0,0,IF(P10=1,1,""))),"-")</f>
        <v>0</v>
      </c>
      <c r="Z10" s="94"/>
      <c r="AA10" s="95">
        <f>IFERROR(IF(Q10="",0,IF(Q10=0,0,IF(Q10=1,1,""))),"-")</f>
        <v>0</v>
      </c>
      <c r="AB10" s="73"/>
      <c r="AC10" s="96" t="s">
        <v>49</v>
      </c>
      <c r="AD10" s="97"/>
      <c r="AE10" s="97"/>
      <c r="AF10" s="97"/>
      <c r="AG10" s="98">
        <f>IF(AE10="VHT",IF(B10&lt;&gt;"",IF(J10&lt;&gt;"",45,55),0),0)</f>
        <v>0</v>
      </c>
      <c r="AH10" s="99">
        <f>IF(AE10="VHT",IF(AF10="Áno",8,0),0)</f>
        <v>0</v>
      </c>
      <c r="AI10" s="98">
        <f>IF(AE10="LC",IF(B10&lt;&gt;"",290,0),0)</f>
        <v>0</v>
      </c>
      <c r="AJ10" s="99">
        <f>IF(AE10="LC",IF(B10&lt;&gt;"",150,0),0)</f>
        <v>0</v>
      </c>
      <c r="AK10" s="99">
        <f>IF(AE10="LC",IF(B10&lt;&gt;"",140,0),0)</f>
        <v>0</v>
      </c>
      <c r="AL10" s="98" t="str">
        <f t="shared" si="0"/>
        <v/>
      </c>
      <c r="AM10" s="99">
        <f>IF(AB10=0,SUM(R10+T10+V10+X10+Z10)*14,SUM(R10+T10+V10+X10+Z10)*9)</f>
        <v>0</v>
      </c>
      <c r="AN10" s="100">
        <f>IF(AD10="Áno",SUM(AG10,AH10,AJ10),SUM(AG10,AH10,AJ10,AL10,AM10))</f>
        <v>0</v>
      </c>
      <c r="AO10" s="101"/>
      <c r="AP10" s="102"/>
      <c r="AQ10" s="80"/>
      <c r="AR10" s="81">
        <f t="shared" si="1"/>
        <v>0</v>
      </c>
      <c r="AS10" s="81">
        <f t="shared" si="2"/>
        <v>0</v>
      </c>
      <c r="AT10" s="81">
        <f t="shared" si="3"/>
        <v>0</v>
      </c>
      <c r="AU10" s="81">
        <f t="shared" si="4"/>
        <v>0</v>
      </c>
      <c r="AV10" s="81"/>
      <c r="AW10" s="82"/>
    </row>
    <row r="11" spans="1:1024" ht="13.7" customHeight="1">
      <c r="A11" s="55">
        <v>4</v>
      </c>
      <c r="B11" s="83"/>
      <c r="C11" s="84"/>
      <c r="D11" s="211"/>
      <c r="E11" s="85"/>
      <c r="F11" s="86"/>
      <c r="G11" s="87"/>
      <c r="H11" s="87"/>
      <c r="I11" s="87"/>
      <c r="J11" s="61"/>
      <c r="K11" s="88"/>
      <c r="L11" s="89"/>
      <c r="M11" s="90"/>
      <c r="N11" s="91"/>
      <c r="O11" s="91"/>
      <c r="P11" s="91"/>
      <c r="Q11" s="92"/>
      <c r="R11" s="93"/>
      <c r="S11" s="68">
        <f>IFERROR(IF(M11="",0,IF(M11=0,0,IF(M11=1,1,""))),"-")</f>
        <v>0</v>
      </c>
      <c r="T11" s="94"/>
      <c r="U11" s="68">
        <f>IFERROR(IF(N11="",0,IF(N11=0,0,IF(N11=1,1,""))),"-")</f>
        <v>0</v>
      </c>
      <c r="V11" s="94"/>
      <c r="W11" s="68">
        <f>IFERROR(IF(O11="",0,IF(O11=0,0,IF(O11=1,1,""))),"-")</f>
        <v>0</v>
      </c>
      <c r="X11" s="94"/>
      <c r="Y11" s="70">
        <f>IFERROR(IF(P11="",0,IF(P11=0,0,IF(P11=1,1,""))),"-")</f>
        <v>0</v>
      </c>
      <c r="Z11" s="94"/>
      <c r="AA11" s="95">
        <f>IFERROR(IF(Q11="",0,IF(Q11=0,0,IF(Q11=1,1,""))),"-")</f>
        <v>0</v>
      </c>
      <c r="AB11" s="73"/>
      <c r="AC11" s="96" t="s">
        <v>49</v>
      </c>
      <c r="AD11" s="97"/>
      <c r="AE11" s="97"/>
      <c r="AF11" s="97"/>
      <c r="AG11" s="98">
        <f>IF(AE11="VHT",IF(B11&lt;&gt;"",IF(J11&lt;&gt;"",45,55),0),0)</f>
        <v>0</v>
      </c>
      <c r="AH11" s="99">
        <f>IF(AE11="VHT",IF(AF11="Áno",8,0),0)</f>
        <v>0</v>
      </c>
      <c r="AI11" s="98">
        <f>IF(AE11="LC",IF(B11&lt;&gt;"",290,0),0)</f>
        <v>0</v>
      </c>
      <c r="AJ11" s="99">
        <f>IF(AE11="LC",IF(B11&lt;&gt;"",150,0),0)</f>
        <v>0</v>
      </c>
      <c r="AK11" s="99">
        <f>IF(AE11="LC",IF(B11&lt;&gt;"",140,0),0)</f>
        <v>0</v>
      </c>
      <c r="AL11" s="98" t="str">
        <f t="shared" si="0"/>
        <v/>
      </c>
      <c r="AM11" s="99">
        <f>IF(AB11=0,SUM(R11+T11+V11+X11+Z11)*14,SUM(R11+T11+V11+X11+Z11)*9)</f>
        <v>0</v>
      </c>
      <c r="AN11" s="100">
        <f>IF(AD11="Áno",SUM(AG11,AH11,AJ11),SUM(AG11,AH11,AJ11,AL11,AM11))</f>
        <v>0</v>
      </c>
      <c r="AO11" s="103"/>
      <c r="AP11" s="104"/>
      <c r="AQ11" s="80"/>
      <c r="AR11" s="81">
        <f t="shared" si="1"/>
        <v>0</v>
      </c>
      <c r="AS11" s="81">
        <f t="shared" si="2"/>
        <v>0</v>
      </c>
      <c r="AT11" s="81">
        <f t="shared" si="3"/>
        <v>0</v>
      </c>
      <c r="AU11" s="81">
        <f t="shared" si="4"/>
        <v>0</v>
      </c>
      <c r="AV11" s="81"/>
      <c r="AW11" s="82"/>
    </row>
    <row r="12" spans="1:1024">
      <c r="A12" s="105">
        <v>5</v>
      </c>
      <c r="B12" s="106"/>
      <c r="C12" s="107"/>
      <c r="D12" s="212"/>
      <c r="E12" s="109"/>
      <c r="F12" s="110"/>
      <c r="G12" s="108"/>
      <c r="H12" s="111"/>
      <c r="I12" s="111"/>
      <c r="J12" s="112"/>
      <c r="K12" s="113"/>
      <c r="L12" s="114"/>
      <c r="M12" s="115"/>
      <c r="N12" s="116"/>
      <c r="O12" s="116"/>
      <c r="P12" s="116"/>
      <c r="Q12" s="117"/>
      <c r="R12" s="118"/>
      <c r="S12" s="119">
        <f>IFERROR(IF(M12="",0,IF(M12=0,0,IF(M12=1,1,""))),"-")</f>
        <v>0</v>
      </c>
      <c r="T12" s="120"/>
      <c r="U12" s="119">
        <f>IFERROR(IF(N12="",0,IF(N12=0,0,IF(N12=1,1,""))),"-")</f>
        <v>0</v>
      </c>
      <c r="V12" s="120"/>
      <c r="W12" s="119">
        <f>IFERROR(IF(O12="",0,IF(O12=0,0,IF(O12=1,1,""))),"-")</f>
        <v>0</v>
      </c>
      <c r="X12" s="120"/>
      <c r="Y12" s="121">
        <f>IFERROR(IF(P12="",0,IF(P12=0,0,IF(P12=1,1,""))),"-")</f>
        <v>0</v>
      </c>
      <c r="Z12" s="120"/>
      <c r="AA12" s="122">
        <f>IFERROR(IF(Q12="",0,IF(Q12=0,0,IF(Q12=1,1,""))),"-")</f>
        <v>0</v>
      </c>
      <c r="AB12" s="123"/>
      <c r="AC12" s="124" t="s">
        <v>49</v>
      </c>
      <c r="AD12" s="125"/>
      <c r="AE12" s="125"/>
      <c r="AF12" s="125"/>
      <c r="AG12" s="126">
        <f>IF(AE12="VHT",IF(B12&lt;&gt;"",IF(J12&lt;&gt;"",45,55),0),0)</f>
        <v>0</v>
      </c>
      <c r="AH12" s="127">
        <f>IF(AE12="VHT",IF(AF12="Áno",8,0),0)</f>
        <v>0</v>
      </c>
      <c r="AI12" s="126">
        <f>IF(AE12="LC",IF(B12&lt;&gt;"",290,0),0)</f>
        <v>0</v>
      </c>
      <c r="AJ12" s="127">
        <f>IF(AE12="LC",IF(B12&lt;&gt;"",150,0),0)</f>
        <v>0</v>
      </c>
      <c r="AK12" s="127">
        <f>IF(AE12="LC",IF(B12&lt;&gt;"",140,0),0)</f>
        <v>0</v>
      </c>
      <c r="AL12" s="126" t="str">
        <f t="shared" si="0"/>
        <v/>
      </c>
      <c r="AM12" s="127">
        <f>IF(AB12=0,SUM(R12+T12+V12+X12+Z12)*14,SUM(R12+T12+V12+X12+Z12)*9)</f>
        <v>0</v>
      </c>
      <c r="AN12" s="128">
        <f>IF(AD12="Áno",SUM(AG12,AH12,AJ12),SUM(AG12,AH12,AJ12,AL12,AM12))</f>
        <v>0</v>
      </c>
      <c r="AO12" s="129"/>
      <c r="AP12" s="130"/>
      <c r="AQ12" s="80"/>
      <c r="AR12" s="81">
        <f t="shared" si="1"/>
        <v>0</v>
      </c>
      <c r="AS12" s="81">
        <f t="shared" si="2"/>
        <v>0</v>
      </c>
      <c r="AT12" s="81">
        <f t="shared" si="3"/>
        <v>0</v>
      </c>
      <c r="AU12" s="81">
        <f t="shared" si="4"/>
        <v>0</v>
      </c>
      <c r="AV12" s="81"/>
      <c r="AW12" s="82"/>
    </row>
    <row r="13" spans="1:1024">
      <c r="A13" s="42"/>
      <c r="B13" s="131"/>
      <c r="C13" s="132"/>
      <c r="D13" s="133"/>
      <c r="E13" s="134"/>
      <c r="F13" s="134"/>
      <c r="G13" s="134"/>
      <c r="H13" s="135"/>
      <c r="I13" s="135"/>
      <c r="J13" s="16"/>
      <c r="K13" s="136"/>
      <c r="L13" s="136"/>
      <c r="M13" s="137"/>
      <c r="N13" s="137"/>
      <c r="O13" s="137"/>
      <c r="P13" s="137"/>
      <c r="Q13" s="13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 t="str">
        <f t="shared" si="0"/>
        <v/>
      </c>
      <c r="AM13" s="140"/>
      <c r="AN13" s="140"/>
      <c r="AO13" s="132"/>
      <c r="AP13" s="132"/>
      <c r="AQ13" s="80"/>
      <c r="AR13" s="81">
        <f t="shared" si="1"/>
        <v>0</v>
      </c>
      <c r="AS13" s="81">
        <f t="shared" si="2"/>
        <v>0</v>
      </c>
      <c r="AT13" s="81">
        <f t="shared" si="3"/>
        <v>0</v>
      </c>
      <c r="AU13" s="81">
        <f t="shared" si="4"/>
        <v>0</v>
      </c>
      <c r="AV13" s="81"/>
      <c r="AW13" s="82"/>
    </row>
    <row r="14" spans="1:1024" ht="15">
      <c r="A14" s="42"/>
      <c r="B14" s="131"/>
      <c r="C14" s="132"/>
      <c r="D14" s="133"/>
      <c r="E14" s="134"/>
      <c r="F14" s="134"/>
      <c r="G14" s="134"/>
      <c r="H14" s="135"/>
      <c r="I14" s="135"/>
      <c r="J14" s="16"/>
      <c r="K14" s="136"/>
      <c r="L14" s="136"/>
      <c r="M14" s="137"/>
      <c r="N14" s="137"/>
      <c r="O14" s="137"/>
      <c r="P14" s="137"/>
      <c r="Q14" s="137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9"/>
      <c r="AD14" s="139"/>
      <c r="AE14" s="139"/>
      <c r="AF14" s="139"/>
      <c r="AG14" s="139"/>
      <c r="AH14" s="139"/>
      <c r="AI14" s="139"/>
      <c r="AJ14" s="139"/>
      <c r="AK14" s="139"/>
      <c r="AL14" s="205" t="s">
        <v>50</v>
      </c>
      <c r="AM14" s="205"/>
      <c r="AN14" s="141">
        <f>SUM(AN8:AN12)</f>
        <v>0</v>
      </c>
      <c r="AQ14" s="80"/>
      <c r="AR14" s="81">
        <f t="shared" si="1"/>
        <v>0</v>
      </c>
      <c r="AS14" s="81">
        <f t="shared" si="2"/>
        <v>0</v>
      </c>
      <c r="AT14" s="81">
        <f t="shared" si="3"/>
        <v>0</v>
      </c>
      <c r="AU14" s="81">
        <f t="shared" si="4"/>
        <v>0</v>
      </c>
      <c r="AV14" s="82"/>
      <c r="AW14" s="82"/>
    </row>
    <row r="15" spans="1:1024" ht="15.75">
      <c r="A15" s="42"/>
      <c r="B15" s="131"/>
      <c r="C15" s="206" t="s">
        <v>51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139"/>
      <c r="AE15" s="139"/>
      <c r="AF15" s="139"/>
      <c r="AG15" s="139"/>
      <c r="AH15" s="139"/>
      <c r="AI15" s="139"/>
      <c r="AJ15" s="139"/>
      <c r="AK15" s="139"/>
      <c r="AL15" s="139" t="str">
        <f t="shared" ref="AL15:AL22" si="5">IF(AU15&lt;&gt;0,IF(K15="",IF(AU15=1,40,40+(AU15-1)*37.5),IF(AU15=1,27,27+(AU15-1)*24.5)),"")</f>
        <v/>
      </c>
      <c r="AM15" s="142"/>
      <c r="AN15" s="143"/>
      <c r="AO15" s="132"/>
      <c r="AP15" s="132"/>
      <c r="AQ15" s="80"/>
      <c r="AR15" s="81">
        <f t="shared" si="1"/>
        <v>0</v>
      </c>
      <c r="AS15" s="81">
        <f t="shared" si="2"/>
        <v>0</v>
      </c>
      <c r="AT15" s="81">
        <f t="shared" si="3"/>
        <v>0</v>
      </c>
      <c r="AU15" s="81">
        <f t="shared" si="4"/>
        <v>0</v>
      </c>
      <c r="AV15" s="82"/>
      <c r="AW15" s="82"/>
    </row>
    <row r="16" spans="1:1024" ht="24" customHeight="1">
      <c r="A16" s="42"/>
      <c r="B16" s="131"/>
      <c r="C16" s="207" t="s">
        <v>52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144"/>
      <c r="V16" s="138"/>
      <c r="W16" s="138"/>
      <c r="X16" s="138"/>
      <c r="Y16" s="138"/>
      <c r="Z16" s="138"/>
      <c r="AA16" s="138"/>
      <c r="AB16" s="138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 t="str">
        <f t="shared" si="5"/>
        <v/>
      </c>
      <c r="AM16" s="142"/>
      <c r="AN16" s="143"/>
      <c r="AO16" s="132"/>
      <c r="AP16" s="132"/>
      <c r="AQ16" s="80"/>
      <c r="AR16" s="81">
        <f t="shared" si="1"/>
        <v>0</v>
      </c>
      <c r="AS16" s="81">
        <f t="shared" si="2"/>
        <v>0</v>
      </c>
      <c r="AT16" s="81">
        <f t="shared" si="3"/>
        <v>0</v>
      </c>
      <c r="AU16" s="81">
        <f t="shared" si="4"/>
        <v>0</v>
      </c>
      <c r="AV16" s="82"/>
      <c r="AW16" s="82"/>
    </row>
    <row r="17" spans="1:1024" ht="15.75">
      <c r="A17" s="42"/>
      <c r="B17" s="131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144"/>
      <c r="V17" s="138"/>
      <c r="W17" s="138"/>
      <c r="X17" s="138"/>
      <c r="Y17" s="138"/>
      <c r="Z17" s="138"/>
      <c r="AA17" s="138"/>
      <c r="AB17" s="138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 t="str">
        <f t="shared" si="5"/>
        <v/>
      </c>
      <c r="AM17" s="142"/>
      <c r="AN17" s="143"/>
      <c r="AO17" s="132"/>
      <c r="AP17" s="132"/>
      <c r="AQ17" s="80"/>
      <c r="AR17" s="81">
        <f t="shared" si="1"/>
        <v>0</v>
      </c>
      <c r="AS17" s="81">
        <f t="shared" si="2"/>
        <v>0</v>
      </c>
      <c r="AT17" s="81">
        <f t="shared" si="3"/>
        <v>0</v>
      </c>
      <c r="AU17" s="81">
        <f t="shared" si="4"/>
        <v>0</v>
      </c>
      <c r="AV17" s="82"/>
      <c r="AW17" s="82"/>
    </row>
    <row r="18" spans="1:1024">
      <c r="A18" s="42"/>
      <c r="B18" s="131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144"/>
      <c r="V18" s="138"/>
      <c r="W18" s="138"/>
      <c r="X18" s="138"/>
      <c r="Y18" s="138"/>
      <c r="Z18" s="138"/>
      <c r="AA18" s="138"/>
      <c r="AB18" s="138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 t="str">
        <f t="shared" si="5"/>
        <v/>
      </c>
      <c r="AM18" s="140"/>
      <c r="AN18" s="140"/>
      <c r="AO18" s="132"/>
      <c r="AP18" s="132"/>
      <c r="AQ18" s="80"/>
      <c r="AR18" s="81">
        <f t="shared" si="1"/>
        <v>0</v>
      </c>
      <c r="AS18" s="81">
        <f t="shared" si="2"/>
        <v>0</v>
      </c>
      <c r="AT18" s="81">
        <f t="shared" si="3"/>
        <v>0</v>
      </c>
      <c r="AU18" s="81">
        <f t="shared" si="4"/>
        <v>0</v>
      </c>
      <c r="AV18" s="82"/>
      <c r="AW18" s="82"/>
    </row>
    <row r="19" spans="1:1024">
      <c r="A19" s="42"/>
      <c r="B19" s="131"/>
      <c r="C19" s="132"/>
      <c r="D19" s="133"/>
      <c r="E19" s="134"/>
      <c r="F19" s="134"/>
      <c r="G19" s="134"/>
      <c r="H19" s="135"/>
      <c r="I19" s="135"/>
      <c r="J19" s="16"/>
      <c r="K19" s="136"/>
      <c r="L19" s="136"/>
      <c r="M19" s="137"/>
      <c r="N19" s="137"/>
      <c r="O19" s="137"/>
      <c r="P19" s="137"/>
      <c r="Q19" s="137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 t="str">
        <f t="shared" si="5"/>
        <v/>
      </c>
      <c r="AM19" s="140"/>
      <c r="AN19" s="140"/>
      <c r="AO19" s="132"/>
      <c r="AP19" s="132"/>
      <c r="AQ19" s="80"/>
      <c r="AR19" s="81">
        <f t="shared" si="1"/>
        <v>0</v>
      </c>
      <c r="AS19" s="81">
        <f t="shared" si="2"/>
        <v>0</v>
      </c>
      <c r="AT19" s="81">
        <f t="shared" si="3"/>
        <v>0</v>
      </c>
      <c r="AU19" s="81">
        <f t="shared" si="4"/>
        <v>0</v>
      </c>
      <c r="AV19" s="82"/>
    </row>
    <row r="20" spans="1:1024">
      <c r="A20" s="42"/>
      <c r="B20" s="131"/>
      <c r="C20" s="132"/>
      <c r="D20" s="133"/>
      <c r="E20" s="134"/>
      <c r="F20" s="134"/>
      <c r="G20" s="134"/>
      <c r="H20" s="135"/>
      <c r="I20" s="135"/>
      <c r="J20" s="16"/>
      <c r="K20" s="136"/>
      <c r="L20" s="136"/>
      <c r="M20" s="137"/>
      <c r="N20" s="137"/>
      <c r="O20" s="137"/>
      <c r="P20" s="137"/>
      <c r="Q20" s="137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 t="str">
        <f t="shared" si="5"/>
        <v/>
      </c>
      <c r="AM20" s="140"/>
      <c r="AN20" s="140"/>
      <c r="AO20" s="132"/>
      <c r="AP20" s="132"/>
      <c r="AQ20" s="80"/>
      <c r="AR20" s="81">
        <f t="shared" si="1"/>
        <v>0</v>
      </c>
      <c r="AS20" s="81">
        <f t="shared" si="2"/>
        <v>0</v>
      </c>
      <c r="AT20" s="81">
        <f t="shared" si="3"/>
        <v>0</v>
      </c>
      <c r="AU20" s="81">
        <f t="shared" si="4"/>
        <v>0</v>
      </c>
      <c r="AV20" s="82"/>
    </row>
    <row r="21" spans="1:1024">
      <c r="A21" s="145">
        <v>1</v>
      </c>
      <c r="B21" s="146" t="s">
        <v>53</v>
      </c>
      <c r="C21" s="147" t="s">
        <v>54</v>
      </c>
      <c r="D21" s="148" t="s">
        <v>55</v>
      </c>
      <c r="E21" s="149" t="s">
        <v>56</v>
      </c>
      <c r="F21" s="150" t="s">
        <v>57</v>
      </c>
      <c r="G21" s="149" t="s">
        <v>58</v>
      </c>
      <c r="H21" s="149" t="s">
        <v>59</v>
      </c>
      <c r="I21" s="149"/>
      <c r="J21" s="151"/>
      <c r="K21" s="152">
        <v>12145648</v>
      </c>
      <c r="L21" s="151" t="s">
        <v>60</v>
      </c>
      <c r="M21" s="153">
        <v>1</v>
      </c>
      <c r="N21" s="154">
        <v>1</v>
      </c>
      <c r="O21" s="154">
        <v>1</v>
      </c>
      <c r="P21" s="155">
        <v>1</v>
      </c>
      <c r="Q21" s="155">
        <v>1</v>
      </c>
      <c r="R21" s="156"/>
      <c r="S21" s="157">
        <f>IFERROR(IF(M21="",0,IF(M21=0,0,IF(M21=1,1,""))),"-")</f>
        <v>1</v>
      </c>
      <c r="T21" s="158">
        <v>1</v>
      </c>
      <c r="U21" s="157">
        <f>IFERROR(IF(N21="",0,IF(N21=0,0,IF(N21=1,1,""))),"-")</f>
        <v>1</v>
      </c>
      <c r="V21" s="158">
        <v>1</v>
      </c>
      <c r="W21" s="157">
        <f>IFERROR(IF(O21="",0,IF(O21=0,0,IF(O21=1,1,""))),"-")</f>
        <v>1</v>
      </c>
      <c r="X21" s="158">
        <v>1</v>
      </c>
      <c r="Y21" s="159">
        <f>IFERROR(IF(P21="",0,IF(P21=0,0,IF(P21=1,1,""))),"-")</f>
        <v>1</v>
      </c>
      <c r="Z21" s="159">
        <v>1</v>
      </c>
      <c r="AA21" s="160">
        <f>IFERROR(IF(Q21="",0,IF(Q21=0,0,IF(Q21=1,1,""))),"-")</f>
        <v>1</v>
      </c>
      <c r="AB21" s="160"/>
      <c r="AC21" s="161"/>
      <c r="AD21" s="160" t="s">
        <v>61</v>
      </c>
      <c r="AE21" s="162" t="s">
        <v>62</v>
      </c>
      <c r="AF21" s="162"/>
      <c r="AG21" s="159">
        <f>IF(AE21="VHT",IF(B21&lt;&gt;"",IF(J21&lt;&gt;"",45,55),0),0)</f>
        <v>0</v>
      </c>
      <c r="AH21" s="159">
        <f>IF(AE21="VHT",IF(AF21="Áno",8,0),0)</f>
        <v>0</v>
      </c>
      <c r="AI21" s="160">
        <f>IF(AE21="LC",IF(B21&lt;&gt;"",290,0),0)</f>
        <v>290</v>
      </c>
      <c r="AJ21" s="162">
        <f>IF(AE21="LC",IF(B21&lt;&gt;"",150,0),0)</f>
        <v>150</v>
      </c>
      <c r="AK21" s="160">
        <f>IF(AE21="LC",IF(B21&lt;&gt;"",140,0),0)</f>
        <v>140</v>
      </c>
      <c r="AL21" s="163">
        <f t="shared" si="5"/>
        <v>125</v>
      </c>
      <c r="AM21" s="162">
        <f>SUM(R21+T21+V21+X21+Z21)*14</f>
        <v>56</v>
      </c>
      <c r="AN21" s="163">
        <v>150</v>
      </c>
      <c r="AO21" s="164" t="s">
        <v>63</v>
      </c>
      <c r="AP21" s="165"/>
      <c r="AQ21" s="80"/>
      <c r="AR21" s="81">
        <f t="shared" si="1"/>
        <v>1</v>
      </c>
      <c r="AS21" s="81">
        <f t="shared" si="2"/>
        <v>95</v>
      </c>
      <c r="AT21" s="81">
        <f t="shared" si="3"/>
        <v>40</v>
      </c>
      <c r="AU21" s="81">
        <f t="shared" si="4"/>
        <v>5</v>
      </c>
      <c r="AV21" s="82"/>
    </row>
    <row r="22" spans="1:1024">
      <c r="A22" s="166">
        <v>2</v>
      </c>
      <c r="B22" s="167" t="s">
        <v>64</v>
      </c>
      <c r="C22" s="168" t="s">
        <v>65</v>
      </c>
      <c r="D22" s="169" t="s">
        <v>66</v>
      </c>
      <c r="E22" s="170" t="s">
        <v>67</v>
      </c>
      <c r="F22" s="170"/>
      <c r="G22" s="170" t="s">
        <v>68</v>
      </c>
      <c r="H22" s="170" t="s">
        <v>69</v>
      </c>
      <c r="I22" s="170"/>
      <c r="J22" s="171">
        <v>98245</v>
      </c>
      <c r="K22" s="171"/>
      <c r="L22" s="172" t="s">
        <v>70</v>
      </c>
      <c r="M22" s="173"/>
      <c r="N22" s="174"/>
      <c r="O22" s="174"/>
      <c r="P22" s="174">
        <v>1</v>
      </c>
      <c r="Q22" s="175">
        <v>1</v>
      </c>
      <c r="R22" s="176"/>
      <c r="S22" s="177">
        <f>IFERROR(IF(M22="",0,IF(M22=0,0,IF(M22=1,1,""))),"-")</f>
        <v>0</v>
      </c>
      <c r="T22" s="178"/>
      <c r="U22" s="177">
        <f>IFERROR(IF(N22="",0,IF(N22=0,0,IF(N22=1,1,""))),"-")</f>
        <v>0</v>
      </c>
      <c r="V22" s="178"/>
      <c r="W22" s="177">
        <f>IFERROR(IF(O22="",0,IF(O22=0,0,IF(O22=1,1,""))),"-")</f>
        <v>0</v>
      </c>
      <c r="X22" s="178">
        <v>1</v>
      </c>
      <c r="Y22" s="179">
        <f>IFERROR(IF(P22="",0,IF(P22=0,0,IF(P22=1,1,""))),"-")</f>
        <v>1</v>
      </c>
      <c r="Z22" s="179"/>
      <c r="AA22" s="180">
        <f>IFERROR(IF(Q22="",0,IF(Q22=0,0,IF(Q22=1,1,""))),"-")</f>
        <v>1</v>
      </c>
      <c r="AB22" s="180"/>
      <c r="AC22" s="181"/>
      <c r="AD22" s="180" t="s">
        <v>71</v>
      </c>
      <c r="AE22" s="182" t="s">
        <v>72</v>
      </c>
      <c r="AF22" s="182" t="s">
        <v>61</v>
      </c>
      <c r="AG22" s="179">
        <f>IF(AE22="VHT",IF(B22&lt;&gt;"",IF(J22&lt;&gt;"",45,55),0),0)</f>
        <v>45</v>
      </c>
      <c r="AH22" s="179">
        <f>IF(AE22="VHT",IF(AF22="Áno",8,0),0)</f>
        <v>8</v>
      </c>
      <c r="AI22" s="180">
        <f>IF(AE22="LC",IF(B22&lt;&gt;"",290,0),0)</f>
        <v>0</v>
      </c>
      <c r="AJ22" s="183">
        <f>IF(AE22="LC",IF(B22&lt;&gt;"",150,0),0)</f>
        <v>0</v>
      </c>
      <c r="AK22" s="180">
        <f>IF(AE22="LC",IF(B22&lt;&gt;"",140,0),0)</f>
        <v>0</v>
      </c>
      <c r="AL22" s="184">
        <f t="shared" si="5"/>
        <v>77.5</v>
      </c>
      <c r="AM22" s="183">
        <f>SUM(R22+T22+V22+X22+Z22)*14</f>
        <v>14</v>
      </c>
      <c r="AN22" s="184">
        <v>144.5</v>
      </c>
      <c r="AO22" s="185" t="s">
        <v>73</v>
      </c>
      <c r="AP22" s="186"/>
      <c r="AQ22" s="80"/>
      <c r="AR22" s="81">
        <f t="shared" si="1"/>
        <v>0</v>
      </c>
      <c r="AS22" s="81">
        <f t="shared" si="2"/>
        <v>64</v>
      </c>
      <c r="AT22" s="81">
        <f t="shared" si="3"/>
        <v>16</v>
      </c>
      <c r="AU22" s="81">
        <f t="shared" si="4"/>
        <v>2</v>
      </c>
      <c r="AV22" s="82"/>
    </row>
    <row r="23" spans="1:1024">
      <c r="A23" s="187"/>
      <c r="B23" s="42"/>
      <c r="D23" s="188"/>
      <c r="E23" s="188"/>
      <c r="F23" s="188"/>
      <c r="G23" s="188"/>
      <c r="H23" s="188"/>
      <c r="I23" s="188"/>
      <c r="J23" s="16"/>
      <c r="K23" s="17"/>
      <c r="L23" s="17"/>
      <c r="P23" s="15"/>
      <c r="Q23" s="15"/>
      <c r="X23" s="189"/>
      <c r="Y23" s="189"/>
      <c r="Z23" s="189"/>
      <c r="AA23" s="189"/>
      <c r="AB23" s="189"/>
      <c r="AG23" s="190"/>
      <c r="AH23" s="190"/>
      <c r="AI23" s="190"/>
      <c r="AJ23" s="190"/>
      <c r="AL23" s="189"/>
      <c r="AM23" s="189"/>
      <c r="AP23" s="191"/>
      <c r="AQ23" s="81"/>
      <c r="AR23" s="81"/>
      <c r="AS23" s="81"/>
    </row>
    <row r="24" spans="1:1024" ht="14.25" customHeight="1">
      <c r="A24" s="192"/>
      <c r="B24" s="193"/>
      <c r="C24" s="193"/>
      <c r="D24" s="193"/>
      <c r="E24" s="193"/>
      <c r="F24" s="193"/>
      <c r="G24" s="193"/>
      <c r="H24" s="193"/>
      <c r="I24" s="193"/>
      <c r="AC24" s="194"/>
      <c r="AD24" s="194"/>
      <c r="AE24" s="194"/>
      <c r="AF24" s="194"/>
      <c r="AO24" s="194"/>
      <c r="AP24" s="194"/>
      <c r="AQ24" s="81"/>
      <c r="AR24" s="81"/>
    </row>
    <row r="25" spans="1:1024" s="15" customFormat="1" ht="15">
      <c r="A25" s="195"/>
      <c r="B25" s="193"/>
      <c r="C25" s="193"/>
      <c r="D25" s="193"/>
      <c r="E25" s="193"/>
      <c r="F25" s="193"/>
      <c r="G25" s="193"/>
      <c r="H25" s="193"/>
      <c r="I25" s="193"/>
      <c r="L25" s="16"/>
      <c r="AC25" s="143"/>
      <c r="AD25" s="143"/>
      <c r="AE25" s="143"/>
      <c r="AF25" s="143"/>
      <c r="AK25"/>
      <c r="AN25" s="196"/>
      <c r="AMJ25"/>
    </row>
  </sheetData>
  <sheetProtection algorithmName="SHA-512" hashValue="SeQL75wuE01Z63k3e2acbjS0+lukIAEXEzA9Srp3ZFWAM7r5Z1vLRk9/CtzYempgqLz4BHT38NO/rjZY68WlpA==" saltValue="3aB3fuiXTj6NcpJdEKXZlg==" spinCount="100000" sheet="1" objects="1" scenarios="1"/>
  <mergeCells count="33">
    <mergeCell ref="AL14:AM14"/>
    <mergeCell ref="C15:AC15"/>
    <mergeCell ref="C16:T18"/>
    <mergeCell ref="AO5:AO7"/>
    <mergeCell ref="AP5:AP7"/>
    <mergeCell ref="E6:E7"/>
    <mergeCell ref="F6:F7"/>
    <mergeCell ref="G6:G7"/>
    <mergeCell ref="H6:H7"/>
    <mergeCell ref="I6:I7"/>
    <mergeCell ref="M6:M7"/>
    <mergeCell ref="N6:N7"/>
    <mergeCell ref="O6:O7"/>
    <mergeCell ref="P6:P7"/>
    <mergeCell ref="Q6:Q7"/>
    <mergeCell ref="S6:T6"/>
    <mergeCell ref="U6:V6"/>
    <mergeCell ref="W6:X6"/>
    <mergeCell ref="Y6:Z6"/>
    <mergeCell ref="AG2:AL2"/>
    <mergeCell ref="A5:A7"/>
    <mergeCell ref="B5:B7"/>
    <mergeCell ref="C5:C7"/>
    <mergeCell ref="D5:D7"/>
    <mergeCell ref="E5:G5"/>
    <mergeCell ref="H5:I5"/>
    <mergeCell ref="J5:J7"/>
    <mergeCell ref="K5:K7"/>
    <mergeCell ref="L5:L7"/>
    <mergeCell ref="R5:AB5"/>
    <mergeCell ref="AC5:AC7"/>
    <mergeCell ref="AD5:AN6"/>
    <mergeCell ref="AB6:AB7"/>
  </mergeCells>
  <dataValidations count="14">
    <dataValidation type="whole" allowBlank="1" showInputMessage="1" showErrorMessage="1" errorTitle="Stravovanie" error="Zadajte 0 (nie) alebo 1 (áno)." promptTitle="Stravovanie" prompt="Zadajte 0 (nie) alebo 1 (áno)." sqref="R8:R12 R13:AB20 R21:R22" xr:uid="{00000000-0002-0000-0000-000000000000}">
      <formula1>0</formula1>
      <formula2>1</formula2>
    </dataValidation>
    <dataValidation type="whole" allowBlank="1" showInputMessage="1" showErrorMessage="1" errorTitle="Ubytovanie" error="Zadaj 0 (nie) alebo 1 (áno)." promptTitle="Ubytovanie" prompt="Zadaj 0 (nie) alebo 1 (áno)." sqref="M8:Q22" xr:uid="{00000000-0002-0000-0000-000001000000}">
      <formula1>0</formula1>
      <formula2>1</formula2>
    </dataValidation>
    <dataValidation type="textLength" operator="lessThan" allowBlank="1" showErrorMessage="1" sqref="B8:C9 B10:B15 C11:C14 B16:C22" xr:uid="{00000000-0002-0000-0000-000002000000}">
      <formula1>20</formula1>
      <formula2>0</formula2>
    </dataValidation>
    <dataValidation operator="lessThan" allowBlank="1" showErrorMessage="1" sqref="E8:I8 E9:G9 E10:I10 K10:L10 E11:G14 H12:I14 E16:I22" xr:uid="{00000000-0002-0000-0000-000003000000}">
      <formula1>0</formula1>
      <formula2>0</formula2>
    </dataValidation>
    <dataValidation type="list" allowBlank="1" showErrorMessage="1" sqref="AC8" xr:uid="{00000000-0002-0000-0000-000004000000}">
      <formula1>"Súhlasim,Nesúhlasím"</formula1>
      <formula2>0</formula2>
    </dataValidation>
    <dataValidation type="list" allowBlank="1" showErrorMessage="1" sqref="AC9:AC12" xr:uid="{00000000-0002-0000-0000-000005000000}">
      <formula1>"Súhlasím,Nesúhlasím"</formula1>
      <formula2>0</formula2>
    </dataValidation>
    <dataValidation allowBlank="1" showErrorMessage="1" sqref="S8:S12 U8:U12 W8:W12 Y8:AB8 Y9:Y12 AA9:AB12 S21:S22 U21:U22 W21:W22 Y21:AB22 AD21:AD22 AG21:AI22 AK21:AK22" xr:uid="{00000000-0002-0000-0000-000006000000}">
      <formula1>0</formula1>
      <formula2>0</formula2>
    </dataValidation>
    <dataValidation type="whole" allowBlank="1" showInputMessage="1" showErrorMessage="1" errorTitle="Stravovanie" error="Zadaj 0 (nie) alebo 1 (áno)." promptTitle="Stravovanie" prompt="Zadaj 0 (nie) alebo 1 (áno)._x000a_Večera vo štvrtok_x000a_Raňajky v piatok" sqref="T8 T21:T22" xr:uid="{00000000-0002-0000-0000-000007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Večera v piatok_x000a_Raňajky v sobotu" sqref="V8 V21:V22" xr:uid="{00000000-0002-0000-0000-000008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Večera v sobotu_x000a_Raňajky v nedeľu" sqref="X8 X21:X22" xr:uid="{00000000-0002-0000-0000-000009000000}">
      <formula1>0</formula1>
      <formula2>1</formula2>
    </dataValidation>
    <dataValidation type="whole" allowBlank="1" showInputMessage="1" showErrorMessage="1" errorTitle="Stravovanie" error="Zadaj 0 (nie) alebo 1 (áno)." promptTitle="Stravovanie" prompt="Zadaj 0 (nie) alebo 1 (áno)._x000a_" sqref="T9:T12 V9:V12 X9:X12 Z9:Z12" xr:uid="{00000000-0002-0000-0000-00000A000000}">
      <formula1>0</formula1>
      <formula2>1</formula2>
    </dataValidation>
    <dataValidation operator="lessThan" allowBlank="1" showInputMessage="1" showErrorMessage="1" promptTitle="Dátum narodenia" prompt="Zadaj dátum narodenia vo formáte DD/MM/RRRR" sqref="D9:D12" xr:uid="{00000000-0002-0000-0000-00000B000000}">
      <formula1>0</formula1>
      <formula2>0</formula2>
    </dataValidation>
    <dataValidation type="list" showErrorMessage="1" sqref="AD8:AD12 AF8:AF12 AF22" xr:uid="{00000000-0002-0000-0000-00000C000000}">
      <formula1>"Áno,Nie"</formula1>
      <formula2>0</formula2>
    </dataValidation>
    <dataValidation type="list" showErrorMessage="1" sqref="AE8:AE12 AE22" xr:uid="{00000000-0002-0000-0000-00000D000000}">
      <formula1>"VHT,LC"</formula1>
      <formula2>0</formula2>
    </dataValidation>
  </dataValidations>
  <pageMargins left="0.74791666666666701" right="0.74791666666666701" top="0.98402777777777795" bottom="0.98402777777777795" header="0.5" footer="0.5"/>
  <pageSetup paperSize="9" firstPageNumber="0" orientation="landscape" horizontalDpi="300" verticalDpi="300"/>
  <headerFooter>
    <oddHeader>&amp;CZELENÉ PLESO</oddHeader>
    <oddFooter>&amp;C&amp;D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Kalenský</dc:creator>
  <dc:description/>
  <cp:lastModifiedBy>Peter Kalenský</cp:lastModifiedBy>
  <cp:revision>9</cp:revision>
  <dcterms:created xsi:type="dcterms:W3CDTF">2023-11-22T17:56:06Z</dcterms:created>
  <dcterms:modified xsi:type="dcterms:W3CDTF">2024-12-10T10:48:04Z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